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RESUPUESTOS\EJERCICIO 2017\REPORTES 2017\REPORTES TRIMESTRALES\I A T      2 0 1 7   OKKKK\ENERO _ JUNIO\"/>
    </mc:Choice>
  </mc:AlternateContent>
  <bookViews>
    <workbookView xWindow="15" yWindow="-15" windowWidth="9585" windowHeight="11760" tabRatio="908"/>
  </bookViews>
  <sheets>
    <sheet name="CARATULA" sheetId="65" r:id="rId1"/>
    <sheet name="Hoja1" sheetId="151" r:id="rId2"/>
    <sheet name="ECG-1" sheetId="103" r:id="rId3"/>
    <sheet name="ECG-2" sheetId="104" r:id="rId4"/>
    <sheet name="EPC" sheetId="105" r:id="rId5"/>
    <sheet name="APP-1" sheetId="115" r:id="rId6"/>
    <sheet name="APP-2" sheetId="116" r:id="rId7"/>
    <sheet name="APP-3 GENERAL" sheetId="117" r:id="rId8"/>
    <sheet name="APP-3 5A173" sheetId="124" r:id="rId9"/>
    <sheet name="APP-3 5MG65" sheetId="125" r:id="rId10"/>
    <sheet name="APP-3 5MY65" sheetId="118" r:id="rId11"/>
    <sheet name="APP-3 5P170" sheetId="120" r:id="rId12"/>
    <sheet name="APP-3 5O170" sheetId="119" r:id="rId13"/>
    <sheet name="APP-3 5P265" sheetId="121" r:id="rId14"/>
    <sheet name="APP-3 5P270" sheetId="122" r:id="rId15"/>
    <sheet name="APP-3 5P670" sheetId="123" r:id="rId16"/>
    <sheet name="ARF- 5A173" sheetId="128" r:id="rId17"/>
    <sheet name="ARF- 5MG65" sheetId="109" r:id="rId18"/>
    <sheet name="ARF- 5MY65" sheetId="129" r:id="rId19"/>
    <sheet name="ARF- 5O170" sheetId="110" r:id="rId20"/>
    <sheet name="ARF 5P170" sheetId="111" r:id="rId21"/>
    <sheet name="ARF 5P265 " sheetId="112" r:id="rId22"/>
    <sheet name="ARF 5P270" sheetId="113" r:id="rId23"/>
    <sheet name="ARF 5P670" sheetId="114" r:id="rId24"/>
    <sheet name="AR 1" sheetId="130" r:id="rId25"/>
    <sheet name="AR 2" sheetId="131" r:id="rId26"/>
    <sheet name="AR 3" sheetId="132" r:id="rId27"/>
    <sheet name="AR 4" sheetId="145" r:id="rId28"/>
    <sheet name="AR 5" sheetId="134" r:id="rId29"/>
    <sheet name="IAPP FORTAMUN" sheetId="147" r:id="rId30"/>
    <sheet name="IAPP FAIS" sheetId="148" r:id="rId31"/>
    <sheet name="EAP" sheetId="149" r:id="rId32"/>
    <sheet name="ADS-1" sheetId="138" r:id="rId33"/>
    <sheet name="ADS-2" sheetId="139" r:id="rId34"/>
    <sheet name="SAP" sheetId="140" r:id="rId35"/>
    <sheet name="FIC" sheetId="141" r:id="rId36"/>
    <sheet name="AUR" sheetId="142" r:id="rId37"/>
    <sheet name="PPD" sheetId="143" r:id="rId38"/>
    <sheet name="Formato 6d" sheetId="150" r:id="rId39"/>
    <sheet name="Hoja2" sheetId="127" r:id="rId40"/>
  </sheets>
  <externalReferences>
    <externalReference r:id="rId41"/>
    <externalReference r:id="rId42"/>
    <externalReference r:id="rId43"/>
    <externalReference r:id="rId44"/>
    <externalReference r:id="rId45"/>
    <externalReference r:id="rId46"/>
    <externalReference r:id="rId47"/>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 localSheetId="5">[2]INICIO!$Y$166:$Y$186</definedName>
    <definedName name="____EJE1" localSheetId="6">[2]INICIO!$Y$166:$Y$186</definedName>
    <definedName name="____EJE1" localSheetId="8">[2]INICIO!$Y$166:$Y$186</definedName>
    <definedName name="____EJE1" localSheetId="9">[2]INICIO!$Y$166:$Y$186</definedName>
    <definedName name="____EJE1" localSheetId="10">[2]INICIO!$Y$166:$Y$186</definedName>
    <definedName name="____EJE1" localSheetId="12">[2]INICIO!$Y$166:$Y$186</definedName>
    <definedName name="____EJE1" localSheetId="11">[2]INICIO!$Y$166:$Y$186</definedName>
    <definedName name="____EJE1" localSheetId="13">[2]INICIO!$Y$166:$Y$186</definedName>
    <definedName name="____EJE1" localSheetId="14">[2]INICIO!$Y$166:$Y$186</definedName>
    <definedName name="____EJE1" localSheetId="15">[2]INICIO!$Y$166:$Y$186</definedName>
    <definedName name="____EJE1" localSheetId="7">[2]INICIO!$Y$166:$Y$186</definedName>
    <definedName name="____EJE1" localSheetId="16">[2]INICIO!$Y$166:$Y$186</definedName>
    <definedName name="____EJE1" localSheetId="17">[2]INICIO!$Y$166:$Y$186</definedName>
    <definedName name="____EJE1" localSheetId="18">[2]INICIO!$Y$166:$Y$186</definedName>
    <definedName name="____EJE1" localSheetId="19">[2]INICIO!$Y$166:$Y$186</definedName>
    <definedName name="____EJE1" localSheetId="20">[2]INICIO!$Y$166:$Y$186</definedName>
    <definedName name="____EJE1" localSheetId="21">[2]INICIO!$Y$166:$Y$186</definedName>
    <definedName name="____EJE1" localSheetId="22">[2]INICIO!$Y$166:$Y$186</definedName>
    <definedName name="____EJE1" localSheetId="23">[2]INICIO!$Y$166:$Y$186</definedName>
    <definedName name="____EJE1" localSheetId="2">[2]INICIO!$Y$166:$Y$186</definedName>
    <definedName name="____EJE1" localSheetId="3">[2]INICIO!$Y$166:$Y$186</definedName>
    <definedName name="____EJE1" localSheetId="4">[2]INICIO!$Y$166:$Y$186</definedName>
    <definedName name="____EJE1">[2]INICIO!$Y$166:$Y$186</definedName>
    <definedName name="____EJE2" localSheetId="5">[2]INICIO!$Y$188:$Y$229</definedName>
    <definedName name="____EJE2" localSheetId="6">[2]INICIO!$Y$188:$Y$229</definedName>
    <definedName name="____EJE2" localSheetId="8">[2]INICIO!$Y$188:$Y$229</definedName>
    <definedName name="____EJE2" localSheetId="9">[2]INICIO!$Y$188:$Y$229</definedName>
    <definedName name="____EJE2" localSheetId="10">[2]INICIO!$Y$188:$Y$229</definedName>
    <definedName name="____EJE2" localSheetId="12">[2]INICIO!$Y$188:$Y$229</definedName>
    <definedName name="____EJE2" localSheetId="11">[2]INICIO!$Y$188:$Y$229</definedName>
    <definedName name="____EJE2" localSheetId="13">[2]INICIO!$Y$188:$Y$229</definedName>
    <definedName name="____EJE2" localSheetId="14">[2]INICIO!$Y$188:$Y$229</definedName>
    <definedName name="____EJE2" localSheetId="15">[2]INICIO!$Y$188:$Y$229</definedName>
    <definedName name="____EJE2" localSheetId="7">[2]INICIO!$Y$188:$Y$229</definedName>
    <definedName name="____EJE2" localSheetId="16">[2]INICIO!$Y$188:$Y$229</definedName>
    <definedName name="____EJE2" localSheetId="17">[2]INICIO!$Y$188:$Y$229</definedName>
    <definedName name="____EJE2" localSheetId="18">[2]INICIO!$Y$188:$Y$229</definedName>
    <definedName name="____EJE2" localSheetId="19">[2]INICIO!$Y$188:$Y$229</definedName>
    <definedName name="____EJE2" localSheetId="20">[2]INICIO!$Y$188:$Y$229</definedName>
    <definedName name="____EJE2" localSheetId="21">[2]INICIO!$Y$188:$Y$229</definedName>
    <definedName name="____EJE2" localSheetId="22">[2]INICIO!$Y$188:$Y$229</definedName>
    <definedName name="____EJE2" localSheetId="23">[2]INICIO!$Y$188:$Y$229</definedName>
    <definedName name="____EJE2" localSheetId="2">[2]INICIO!$Y$188:$Y$229</definedName>
    <definedName name="____EJE2" localSheetId="3">[2]INICIO!$Y$188:$Y$229</definedName>
    <definedName name="____EJE2" localSheetId="4">[2]INICIO!$Y$188:$Y$229</definedName>
    <definedName name="____EJE2">[2]INICIO!$Y$188:$Y$229</definedName>
    <definedName name="____EJE3" localSheetId="5">[2]INICIO!$Y$231:$Y$247</definedName>
    <definedName name="____EJE3" localSheetId="6">[2]INICIO!$Y$231:$Y$247</definedName>
    <definedName name="____EJE3" localSheetId="8">[2]INICIO!$Y$231:$Y$247</definedName>
    <definedName name="____EJE3" localSheetId="9">[2]INICIO!$Y$231:$Y$247</definedName>
    <definedName name="____EJE3" localSheetId="10">[2]INICIO!$Y$231:$Y$247</definedName>
    <definedName name="____EJE3" localSheetId="12">[2]INICIO!$Y$231:$Y$247</definedName>
    <definedName name="____EJE3" localSheetId="11">[2]INICIO!$Y$231:$Y$247</definedName>
    <definedName name="____EJE3" localSheetId="13">[2]INICIO!$Y$231:$Y$247</definedName>
    <definedName name="____EJE3" localSheetId="14">[2]INICIO!$Y$231:$Y$247</definedName>
    <definedName name="____EJE3" localSheetId="15">[2]INICIO!$Y$231:$Y$247</definedName>
    <definedName name="____EJE3" localSheetId="7">[2]INICIO!$Y$231:$Y$247</definedName>
    <definedName name="____EJE3" localSheetId="16">[2]INICIO!$Y$231:$Y$247</definedName>
    <definedName name="____EJE3" localSheetId="17">[2]INICIO!$Y$231:$Y$247</definedName>
    <definedName name="____EJE3" localSheetId="18">[2]INICIO!$Y$231:$Y$247</definedName>
    <definedName name="____EJE3" localSheetId="19">[2]INICIO!$Y$231:$Y$247</definedName>
    <definedName name="____EJE3" localSheetId="20">[2]INICIO!$Y$231:$Y$247</definedName>
    <definedName name="____EJE3" localSheetId="21">[2]INICIO!$Y$231:$Y$247</definedName>
    <definedName name="____EJE3" localSheetId="22">[2]INICIO!$Y$231:$Y$247</definedName>
    <definedName name="____EJE3" localSheetId="23">[2]INICIO!$Y$231:$Y$247</definedName>
    <definedName name="____EJE3" localSheetId="2">[2]INICIO!$Y$231:$Y$247</definedName>
    <definedName name="____EJE3" localSheetId="3">[2]INICIO!$Y$231:$Y$247</definedName>
    <definedName name="____EJE3" localSheetId="4">[2]INICIO!$Y$231:$Y$247</definedName>
    <definedName name="____EJE3">[2]INICIO!$Y$231:$Y$247</definedName>
    <definedName name="____EJE4" localSheetId="5">[2]INICIO!$Y$249:$Y$272</definedName>
    <definedName name="____EJE4" localSheetId="6">[2]INICIO!$Y$249:$Y$272</definedName>
    <definedName name="____EJE4" localSheetId="8">[2]INICIO!$Y$249:$Y$272</definedName>
    <definedName name="____EJE4" localSheetId="9">[2]INICIO!$Y$249:$Y$272</definedName>
    <definedName name="____EJE4" localSheetId="10">[2]INICIO!$Y$249:$Y$272</definedName>
    <definedName name="____EJE4" localSheetId="12">[2]INICIO!$Y$249:$Y$272</definedName>
    <definedName name="____EJE4" localSheetId="11">[2]INICIO!$Y$249:$Y$272</definedName>
    <definedName name="____EJE4" localSheetId="13">[2]INICIO!$Y$249:$Y$272</definedName>
    <definedName name="____EJE4" localSheetId="14">[2]INICIO!$Y$249:$Y$272</definedName>
    <definedName name="____EJE4" localSheetId="15">[2]INICIO!$Y$249:$Y$272</definedName>
    <definedName name="____EJE4" localSheetId="7">[2]INICIO!$Y$249:$Y$272</definedName>
    <definedName name="____EJE4" localSheetId="16">[2]INICIO!$Y$249:$Y$272</definedName>
    <definedName name="____EJE4" localSheetId="17">[2]INICIO!$Y$249:$Y$272</definedName>
    <definedName name="____EJE4" localSheetId="18">[2]INICIO!$Y$249:$Y$272</definedName>
    <definedName name="____EJE4" localSheetId="19">[2]INICIO!$Y$249:$Y$272</definedName>
    <definedName name="____EJE4" localSheetId="20">[2]INICIO!$Y$249:$Y$272</definedName>
    <definedName name="____EJE4" localSheetId="21">[2]INICIO!$Y$249:$Y$272</definedName>
    <definedName name="____EJE4" localSheetId="22">[2]INICIO!$Y$249:$Y$272</definedName>
    <definedName name="____EJE4" localSheetId="23">[2]INICIO!$Y$249:$Y$272</definedName>
    <definedName name="____EJE4" localSheetId="2">[2]INICIO!$Y$249:$Y$272</definedName>
    <definedName name="____EJE4" localSheetId="3">[2]INICIO!$Y$249:$Y$272</definedName>
    <definedName name="____EJE4" localSheetId="4">[2]INICIO!$Y$249:$Y$272</definedName>
    <definedName name="____EJE4">[2]INICIO!$Y$249:$Y$272</definedName>
    <definedName name="____EJE5" localSheetId="5">[2]INICIO!$Y$274:$Y$287</definedName>
    <definedName name="____EJE5" localSheetId="6">[2]INICIO!$Y$274:$Y$287</definedName>
    <definedName name="____EJE5" localSheetId="8">[2]INICIO!$Y$274:$Y$287</definedName>
    <definedName name="____EJE5" localSheetId="9">[2]INICIO!$Y$274:$Y$287</definedName>
    <definedName name="____EJE5" localSheetId="10">[2]INICIO!$Y$274:$Y$287</definedName>
    <definedName name="____EJE5" localSheetId="12">[2]INICIO!$Y$274:$Y$287</definedName>
    <definedName name="____EJE5" localSheetId="11">[2]INICIO!$Y$274:$Y$287</definedName>
    <definedName name="____EJE5" localSheetId="13">[2]INICIO!$Y$274:$Y$287</definedName>
    <definedName name="____EJE5" localSheetId="14">[2]INICIO!$Y$274:$Y$287</definedName>
    <definedName name="____EJE5" localSheetId="15">[2]INICIO!$Y$274:$Y$287</definedName>
    <definedName name="____EJE5" localSheetId="7">[2]INICIO!$Y$274:$Y$287</definedName>
    <definedName name="____EJE5" localSheetId="16">[2]INICIO!$Y$274:$Y$287</definedName>
    <definedName name="____EJE5" localSheetId="17">[2]INICIO!$Y$274:$Y$287</definedName>
    <definedName name="____EJE5" localSheetId="18">[2]INICIO!$Y$274:$Y$287</definedName>
    <definedName name="____EJE5" localSheetId="19">[2]INICIO!$Y$274:$Y$287</definedName>
    <definedName name="____EJE5" localSheetId="20">[2]INICIO!$Y$274:$Y$287</definedName>
    <definedName name="____EJE5" localSheetId="21">[2]INICIO!$Y$274:$Y$287</definedName>
    <definedName name="____EJE5" localSheetId="22">[2]INICIO!$Y$274:$Y$287</definedName>
    <definedName name="____EJE5" localSheetId="23">[2]INICIO!$Y$274:$Y$287</definedName>
    <definedName name="____EJE5" localSheetId="2">[2]INICIO!$Y$274:$Y$287</definedName>
    <definedName name="____EJE5" localSheetId="3">[2]INICIO!$Y$274:$Y$287</definedName>
    <definedName name="____EJE5" localSheetId="4">[2]INICIO!$Y$274:$Y$287</definedName>
    <definedName name="____EJE5">[2]INICIO!$Y$274:$Y$287</definedName>
    <definedName name="____EJE6" localSheetId="5">[2]INICIO!$Y$289:$Y$314</definedName>
    <definedName name="____EJE6" localSheetId="6">[2]INICIO!$Y$289:$Y$314</definedName>
    <definedName name="____EJE6" localSheetId="8">[2]INICIO!$Y$289:$Y$314</definedName>
    <definedName name="____EJE6" localSheetId="9">[2]INICIO!$Y$289:$Y$314</definedName>
    <definedName name="____EJE6" localSheetId="10">[2]INICIO!$Y$289:$Y$314</definedName>
    <definedName name="____EJE6" localSheetId="12">[2]INICIO!$Y$289:$Y$314</definedName>
    <definedName name="____EJE6" localSheetId="11">[2]INICIO!$Y$289:$Y$314</definedName>
    <definedName name="____EJE6" localSheetId="13">[2]INICIO!$Y$289:$Y$314</definedName>
    <definedName name="____EJE6" localSheetId="14">[2]INICIO!$Y$289:$Y$314</definedName>
    <definedName name="____EJE6" localSheetId="15">[2]INICIO!$Y$289:$Y$314</definedName>
    <definedName name="____EJE6" localSheetId="7">[2]INICIO!$Y$289:$Y$314</definedName>
    <definedName name="____EJE6" localSheetId="16">[2]INICIO!$Y$289:$Y$314</definedName>
    <definedName name="____EJE6" localSheetId="17">[2]INICIO!$Y$289:$Y$314</definedName>
    <definedName name="____EJE6" localSheetId="18">[2]INICIO!$Y$289:$Y$314</definedName>
    <definedName name="____EJE6" localSheetId="19">[2]INICIO!$Y$289:$Y$314</definedName>
    <definedName name="____EJE6" localSheetId="20">[2]INICIO!$Y$289:$Y$314</definedName>
    <definedName name="____EJE6" localSheetId="21">[2]INICIO!$Y$289:$Y$314</definedName>
    <definedName name="____EJE6" localSheetId="22">[2]INICIO!$Y$289:$Y$314</definedName>
    <definedName name="____EJE6" localSheetId="23">[2]INICIO!$Y$289:$Y$314</definedName>
    <definedName name="____EJE6" localSheetId="2">[2]INICIO!$Y$289:$Y$314</definedName>
    <definedName name="____EJE6" localSheetId="3">[2]INICIO!$Y$289:$Y$314</definedName>
    <definedName name="____EJE6" localSheetId="4">[2]INICIO!$Y$289:$Y$314</definedName>
    <definedName name="____EJE6">[2]INICIO!$Y$289:$Y$314</definedName>
    <definedName name="____EJE7" localSheetId="5">[2]INICIO!$Y$316:$Y$356</definedName>
    <definedName name="____EJE7" localSheetId="6">[2]INICIO!$Y$316:$Y$356</definedName>
    <definedName name="____EJE7" localSheetId="8">[2]INICIO!$Y$316:$Y$356</definedName>
    <definedName name="____EJE7" localSheetId="9">[2]INICIO!$Y$316:$Y$356</definedName>
    <definedName name="____EJE7" localSheetId="10">[2]INICIO!$Y$316:$Y$356</definedName>
    <definedName name="____EJE7" localSheetId="12">[2]INICIO!$Y$316:$Y$356</definedName>
    <definedName name="____EJE7" localSheetId="11">[2]INICIO!$Y$316:$Y$356</definedName>
    <definedName name="____EJE7" localSheetId="13">[2]INICIO!$Y$316:$Y$356</definedName>
    <definedName name="____EJE7" localSheetId="14">[2]INICIO!$Y$316:$Y$356</definedName>
    <definedName name="____EJE7" localSheetId="15">[2]INICIO!$Y$316:$Y$356</definedName>
    <definedName name="____EJE7" localSheetId="7">[2]INICIO!$Y$316:$Y$356</definedName>
    <definedName name="____EJE7" localSheetId="16">[2]INICIO!$Y$316:$Y$356</definedName>
    <definedName name="____EJE7" localSheetId="17">[2]INICIO!$Y$316:$Y$356</definedName>
    <definedName name="____EJE7" localSheetId="18">[2]INICIO!$Y$316:$Y$356</definedName>
    <definedName name="____EJE7" localSheetId="19">[2]INICIO!$Y$316:$Y$356</definedName>
    <definedName name="____EJE7" localSheetId="20">[2]INICIO!$Y$316:$Y$356</definedName>
    <definedName name="____EJE7" localSheetId="21">[2]INICIO!$Y$316:$Y$356</definedName>
    <definedName name="____EJE7" localSheetId="22">[2]INICIO!$Y$316:$Y$356</definedName>
    <definedName name="____EJE7" localSheetId="23">[2]INICIO!$Y$316:$Y$356</definedName>
    <definedName name="____EJE7" localSheetId="2">[2]INICIO!$Y$316:$Y$356</definedName>
    <definedName name="____EJE7" localSheetId="3">[2]INICIO!$Y$316:$Y$356</definedName>
    <definedName name="____EJE7" localSheetId="4">[2]INICIO!$Y$316:$Y$356</definedName>
    <definedName name="____EJE7">[2]INICIO!$Y$316:$Y$356</definedName>
    <definedName name="___EJE1" localSheetId="5">[2]INICIO!$Y$166:$Y$186</definedName>
    <definedName name="___EJE1" localSheetId="6">[2]INICIO!$Y$166:$Y$186</definedName>
    <definedName name="___EJE1" localSheetId="8">[2]INICIO!$Y$166:$Y$186</definedName>
    <definedName name="___EJE1" localSheetId="9">[2]INICIO!$Y$166:$Y$186</definedName>
    <definedName name="___EJE1" localSheetId="10">[2]INICIO!$Y$166:$Y$186</definedName>
    <definedName name="___EJE1" localSheetId="12">[2]INICIO!$Y$166:$Y$186</definedName>
    <definedName name="___EJE1" localSheetId="11">[2]INICIO!$Y$166:$Y$186</definedName>
    <definedName name="___EJE1" localSheetId="13">[2]INICIO!$Y$166:$Y$186</definedName>
    <definedName name="___EJE1" localSheetId="14">[2]INICIO!$Y$166:$Y$186</definedName>
    <definedName name="___EJE1" localSheetId="15">[2]INICIO!$Y$166:$Y$186</definedName>
    <definedName name="___EJE1" localSheetId="7">[2]INICIO!$Y$166:$Y$186</definedName>
    <definedName name="___EJE1" localSheetId="24">[1]INICIO!$Y$166:$Y$186</definedName>
    <definedName name="___EJE1" localSheetId="25">[1]INICIO!$Y$166:$Y$186</definedName>
    <definedName name="___EJE1" localSheetId="26">[1]INICIO!$Y$166:$Y$186</definedName>
    <definedName name="___EJE1" localSheetId="27">[1]INICIO!$Y$166:$Y$186</definedName>
    <definedName name="___EJE1" localSheetId="28">[1]INICIO!$Y$166:$Y$186</definedName>
    <definedName name="___EJE1" localSheetId="16">[2]INICIO!$Y$166:$Y$186</definedName>
    <definedName name="___EJE1" localSheetId="17">[2]INICIO!$Y$166:$Y$186</definedName>
    <definedName name="___EJE1" localSheetId="18">[2]INICIO!$Y$166:$Y$186</definedName>
    <definedName name="___EJE1" localSheetId="19">[2]INICIO!$Y$166:$Y$186</definedName>
    <definedName name="___EJE1" localSheetId="20">[2]INICIO!$Y$166:$Y$186</definedName>
    <definedName name="___EJE1" localSheetId="21">[2]INICIO!$Y$166:$Y$186</definedName>
    <definedName name="___EJE1" localSheetId="22">[2]INICIO!$Y$166:$Y$186</definedName>
    <definedName name="___EJE1" localSheetId="23">[2]INICIO!$Y$166:$Y$186</definedName>
    <definedName name="___EJE1" localSheetId="2">[2]INICIO!$Y$166:$Y$186</definedName>
    <definedName name="___EJE1" localSheetId="3">[2]INICIO!$Y$166:$Y$186</definedName>
    <definedName name="___EJE1" localSheetId="4">[2]INICIO!$Y$166:$Y$186</definedName>
    <definedName name="___EJE1">[2]INICIO!$Y$166:$Y$186</definedName>
    <definedName name="___EJE2" localSheetId="5">[2]INICIO!$Y$188:$Y$229</definedName>
    <definedName name="___EJE2" localSheetId="6">[2]INICIO!$Y$188:$Y$229</definedName>
    <definedName name="___EJE2" localSheetId="8">[2]INICIO!$Y$188:$Y$229</definedName>
    <definedName name="___EJE2" localSheetId="9">[2]INICIO!$Y$188:$Y$229</definedName>
    <definedName name="___EJE2" localSheetId="10">[2]INICIO!$Y$188:$Y$229</definedName>
    <definedName name="___EJE2" localSheetId="12">[2]INICIO!$Y$188:$Y$229</definedName>
    <definedName name="___EJE2" localSheetId="11">[2]INICIO!$Y$188:$Y$229</definedName>
    <definedName name="___EJE2" localSheetId="13">[2]INICIO!$Y$188:$Y$229</definedName>
    <definedName name="___EJE2" localSheetId="14">[2]INICIO!$Y$188:$Y$229</definedName>
    <definedName name="___EJE2" localSheetId="15">[2]INICIO!$Y$188:$Y$229</definedName>
    <definedName name="___EJE2" localSheetId="7">[2]INICIO!$Y$188:$Y$229</definedName>
    <definedName name="___EJE2" localSheetId="24">[1]INICIO!$Y$188:$Y$229</definedName>
    <definedName name="___EJE2" localSheetId="25">[1]INICIO!$Y$188:$Y$229</definedName>
    <definedName name="___EJE2" localSheetId="26">[1]INICIO!$Y$188:$Y$229</definedName>
    <definedName name="___EJE2" localSheetId="27">[1]INICIO!$Y$188:$Y$229</definedName>
    <definedName name="___EJE2" localSheetId="28">[1]INICIO!$Y$188:$Y$229</definedName>
    <definedName name="___EJE2" localSheetId="16">[2]INICIO!$Y$188:$Y$229</definedName>
    <definedName name="___EJE2" localSheetId="17">[2]INICIO!$Y$188:$Y$229</definedName>
    <definedName name="___EJE2" localSheetId="18">[2]INICIO!$Y$188:$Y$229</definedName>
    <definedName name="___EJE2" localSheetId="19">[2]INICIO!$Y$188:$Y$229</definedName>
    <definedName name="___EJE2" localSheetId="20">[2]INICIO!$Y$188:$Y$229</definedName>
    <definedName name="___EJE2" localSheetId="21">[2]INICIO!$Y$188:$Y$229</definedName>
    <definedName name="___EJE2" localSheetId="22">[2]INICIO!$Y$188:$Y$229</definedName>
    <definedName name="___EJE2" localSheetId="23">[2]INICIO!$Y$188:$Y$229</definedName>
    <definedName name="___EJE2" localSheetId="2">[2]INICIO!$Y$188:$Y$229</definedName>
    <definedName name="___EJE2" localSheetId="3">[2]INICIO!$Y$188:$Y$229</definedName>
    <definedName name="___EJE2" localSheetId="4">[2]INICIO!$Y$188:$Y$229</definedName>
    <definedName name="___EJE2">[2]INICIO!$Y$188:$Y$229</definedName>
    <definedName name="___EJE3" localSheetId="5">[2]INICIO!$Y$231:$Y$247</definedName>
    <definedName name="___EJE3" localSheetId="6">[2]INICIO!$Y$231:$Y$247</definedName>
    <definedName name="___EJE3" localSheetId="8">[2]INICIO!$Y$231:$Y$247</definedName>
    <definedName name="___EJE3" localSheetId="9">[2]INICIO!$Y$231:$Y$247</definedName>
    <definedName name="___EJE3" localSheetId="10">[2]INICIO!$Y$231:$Y$247</definedName>
    <definedName name="___EJE3" localSheetId="12">[2]INICIO!$Y$231:$Y$247</definedName>
    <definedName name="___EJE3" localSheetId="11">[2]INICIO!$Y$231:$Y$247</definedName>
    <definedName name="___EJE3" localSheetId="13">[2]INICIO!$Y$231:$Y$247</definedName>
    <definedName name="___EJE3" localSheetId="14">[2]INICIO!$Y$231:$Y$247</definedName>
    <definedName name="___EJE3" localSheetId="15">[2]INICIO!$Y$231:$Y$247</definedName>
    <definedName name="___EJE3" localSheetId="7">[2]INICIO!$Y$231:$Y$247</definedName>
    <definedName name="___EJE3" localSheetId="24">[1]INICIO!$Y$231:$Y$247</definedName>
    <definedName name="___EJE3" localSheetId="25">[1]INICIO!$Y$231:$Y$247</definedName>
    <definedName name="___EJE3" localSheetId="26">[1]INICIO!$Y$231:$Y$247</definedName>
    <definedName name="___EJE3" localSheetId="27">[1]INICIO!$Y$231:$Y$247</definedName>
    <definedName name="___EJE3" localSheetId="28">[1]INICIO!$Y$231:$Y$247</definedName>
    <definedName name="___EJE3" localSheetId="16">[2]INICIO!$Y$231:$Y$247</definedName>
    <definedName name="___EJE3" localSheetId="17">[2]INICIO!$Y$231:$Y$247</definedName>
    <definedName name="___EJE3" localSheetId="18">[2]INICIO!$Y$231:$Y$247</definedName>
    <definedName name="___EJE3" localSheetId="19">[2]INICIO!$Y$231:$Y$247</definedName>
    <definedName name="___EJE3" localSheetId="20">[2]INICIO!$Y$231:$Y$247</definedName>
    <definedName name="___EJE3" localSheetId="21">[2]INICIO!$Y$231:$Y$247</definedName>
    <definedName name="___EJE3" localSheetId="22">[2]INICIO!$Y$231:$Y$247</definedName>
    <definedName name="___EJE3" localSheetId="23">[2]INICIO!$Y$231:$Y$247</definedName>
    <definedName name="___EJE3" localSheetId="2">[2]INICIO!$Y$231:$Y$247</definedName>
    <definedName name="___EJE3" localSheetId="3">[2]INICIO!$Y$231:$Y$247</definedName>
    <definedName name="___EJE3" localSheetId="4">[2]INICIO!$Y$231:$Y$247</definedName>
    <definedName name="___EJE3">[2]INICIO!$Y$231:$Y$247</definedName>
    <definedName name="___EJE4" localSheetId="5">[2]INICIO!$Y$249:$Y$272</definedName>
    <definedName name="___EJE4" localSheetId="6">[2]INICIO!$Y$249:$Y$272</definedName>
    <definedName name="___EJE4" localSheetId="8">[2]INICIO!$Y$249:$Y$272</definedName>
    <definedName name="___EJE4" localSheetId="9">[2]INICIO!$Y$249:$Y$272</definedName>
    <definedName name="___EJE4" localSheetId="10">[2]INICIO!$Y$249:$Y$272</definedName>
    <definedName name="___EJE4" localSheetId="12">[2]INICIO!$Y$249:$Y$272</definedName>
    <definedName name="___EJE4" localSheetId="11">[2]INICIO!$Y$249:$Y$272</definedName>
    <definedName name="___EJE4" localSheetId="13">[2]INICIO!$Y$249:$Y$272</definedName>
    <definedName name="___EJE4" localSheetId="14">[2]INICIO!$Y$249:$Y$272</definedName>
    <definedName name="___EJE4" localSheetId="15">[2]INICIO!$Y$249:$Y$272</definedName>
    <definedName name="___EJE4" localSheetId="7">[2]INICIO!$Y$249:$Y$272</definedName>
    <definedName name="___EJE4" localSheetId="24">[1]INICIO!$Y$249:$Y$272</definedName>
    <definedName name="___EJE4" localSheetId="25">[1]INICIO!$Y$249:$Y$272</definedName>
    <definedName name="___EJE4" localSheetId="26">[1]INICIO!$Y$249:$Y$272</definedName>
    <definedName name="___EJE4" localSheetId="27">[1]INICIO!$Y$249:$Y$272</definedName>
    <definedName name="___EJE4" localSheetId="28">[1]INICIO!$Y$249:$Y$272</definedName>
    <definedName name="___EJE4" localSheetId="16">[2]INICIO!$Y$249:$Y$272</definedName>
    <definedName name="___EJE4" localSheetId="17">[2]INICIO!$Y$249:$Y$272</definedName>
    <definedName name="___EJE4" localSheetId="18">[2]INICIO!$Y$249:$Y$272</definedName>
    <definedName name="___EJE4" localSheetId="19">[2]INICIO!$Y$249:$Y$272</definedName>
    <definedName name="___EJE4" localSheetId="20">[2]INICIO!$Y$249:$Y$272</definedName>
    <definedName name="___EJE4" localSheetId="21">[2]INICIO!$Y$249:$Y$272</definedName>
    <definedName name="___EJE4" localSheetId="22">[2]INICIO!$Y$249:$Y$272</definedName>
    <definedName name="___EJE4" localSheetId="23">[2]INICIO!$Y$249:$Y$272</definedName>
    <definedName name="___EJE4" localSheetId="2">[2]INICIO!$Y$249:$Y$272</definedName>
    <definedName name="___EJE4" localSheetId="3">[2]INICIO!$Y$249:$Y$272</definedName>
    <definedName name="___EJE4" localSheetId="4">[2]INICIO!$Y$249:$Y$272</definedName>
    <definedName name="___EJE4">[2]INICIO!$Y$249:$Y$272</definedName>
    <definedName name="___EJE5" localSheetId="5">[2]INICIO!$Y$274:$Y$287</definedName>
    <definedName name="___EJE5" localSheetId="6">[2]INICIO!$Y$274:$Y$287</definedName>
    <definedName name="___EJE5" localSheetId="8">[2]INICIO!$Y$274:$Y$287</definedName>
    <definedName name="___EJE5" localSheetId="9">[2]INICIO!$Y$274:$Y$287</definedName>
    <definedName name="___EJE5" localSheetId="10">[2]INICIO!$Y$274:$Y$287</definedName>
    <definedName name="___EJE5" localSheetId="12">[2]INICIO!$Y$274:$Y$287</definedName>
    <definedName name="___EJE5" localSheetId="11">[2]INICIO!$Y$274:$Y$287</definedName>
    <definedName name="___EJE5" localSheetId="13">[2]INICIO!$Y$274:$Y$287</definedName>
    <definedName name="___EJE5" localSheetId="14">[2]INICIO!$Y$274:$Y$287</definedName>
    <definedName name="___EJE5" localSheetId="15">[2]INICIO!$Y$274:$Y$287</definedName>
    <definedName name="___EJE5" localSheetId="7">[2]INICIO!$Y$274:$Y$287</definedName>
    <definedName name="___EJE5" localSheetId="24">[1]INICIO!$Y$274:$Y$287</definedName>
    <definedName name="___EJE5" localSheetId="25">[1]INICIO!$Y$274:$Y$287</definedName>
    <definedName name="___EJE5" localSheetId="26">[1]INICIO!$Y$274:$Y$287</definedName>
    <definedName name="___EJE5" localSheetId="27">[1]INICIO!$Y$274:$Y$287</definedName>
    <definedName name="___EJE5" localSheetId="28">[1]INICIO!$Y$274:$Y$287</definedName>
    <definedName name="___EJE5" localSheetId="16">[2]INICIO!$Y$274:$Y$287</definedName>
    <definedName name="___EJE5" localSheetId="17">[2]INICIO!$Y$274:$Y$287</definedName>
    <definedName name="___EJE5" localSheetId="18">[2]INICIO!$Y$274:$Y$287</definedName>
    <definedName name="___EJE5" localSheetId="19">[2]INICIO!$Y$274:$Y$287</definedName>
    <definedName name="___EJE5" localSheetId="20">[2]INICIO!$Y$274:$Y$287</definedName>
    <definedName name="___EJE5" localSheetId="21">[2]INICIO!$Y$274:$Y$287</definedName>
    <definedName name="___EJE5" localSheetId="22">[2]INICIO!$Y$274:$Y$287</definedName>
    <definedName name="___EJE5" localSheetId="23">[2]INICIO!$Y$274:$Y$287</definedName>
    <definedName name="___EJE5" localSheetId="2">[2]INICIO!$Y$274:$Y$287</definedName>
    <definedName name="___EJE5" localSheetId="3">[2]INICIO!$Y$274:$Y$287</definedName>
    <definedName name="___EJE5" localSheetId="4">[2]INICIO!$Y$274:$Y$287</definedName>
    <definedName name="___EJE5">[2]INICIO!$Y$274:$Y$287</definedName>
    <definedName name="___EJE6" localSheetId="5">[2]INICIO!$Y$289:$Y$314</definedName>
    <definedName name="___EJE6" localSheetId="6">[2]INICIO!$Y$289:$Y$314</definedName>
    <definedName name="___EJE6" localSheetId="8">[2]INICIO!$Y$289:$Y$314</definedName>
    <definedName name="___EJE6" localSheetId="9">[2]INICIO!$Y$289:$Y$314</definedName>
    <definedName name="___EJE6" localSheetId="10">[2]INICIO!$Y$289:$Y$314</definedName>
    <definedName name="___EJE6" localSheetId="12">[2]INICIO!$Y$289:$Y$314</definedName>
    <definedName name="___EJE6" localSheetId="11">[2]INICIO!$Y$289:$Y$314</definedName>
    <definedName name="___EJE6" localSheetId="13">[2]INICIO!$Y$289:$Y$314</definedName>
    <definedName name="___EJE6" localSheetId="14">[2]INICIO!$Y$289:$Y$314</definedName>
    <definedName name="___EJE6" localSheetId="15">[2]INICIO!$Y$289:$Y$314</definedName>
    <definedName name="___EJE6" localSheetId="7">[2]INICIO!$Y$289:$Y$314</definedName>
    <definedName name="___EJE6" localSheetId="24">[1]INICIO!$Y$289:$Y$314</definedName>
    <definedName name="___EJE6" localSheetId="25">[1]INICIO!$Y$289:$Y$314</definedName>
    <definedName name="___EJE6" localSheetId="26">[1]INICIO!$Y$289:$Y$314</definedName>
    <definedName name="___EJE6" localSheetId="27">[1]INICIO!$Y$289:$Y$314</definedName>
    <definedName name="___EJE6" localSheetId="28">[1]INICIO!$Y$289:$Y$314</definedName>
    <definedName name="___EJE6" localSheetId="16">[2]INICIO!$Y$289:$Y$314</definedName>
    <definedName name="___EJE6" localSheetId="17">[2]INICIO!$Y$289:$Y$314</definedName>
    <definedName name="___EJE6" localSheetId="18">[2]INICIO!$Y$289:$Y$314</definedName>
    <definedName name="___EJE6" localSheetId="19">[2]INICIO!$Y$289:$Y$314</definedName>
    <definedName name="___EJE6" localSheetId="20">[2]INICIO!$Y$289:$Y$314</definedName>
    <definedName name="___EJE6" localSheetId="21">[2]INICIO!$Y$289:$Y$314</definedName>
    <definedName name="___EJE6" localSheetId="22">[2]INICIO!$Y$289:$Y$314</definedName>
    <definedName name="___EJE6" localSheetId="23">[2]INICIO!$Y$289:$Y$314</definedName>
    <definedName name="___EJE6" localSheetId="2">[2]INICIO!$Y$289:$Y$314</definedName>
    <definedName name="___EJE6" localSheetId="3">[2]INICIO!$Y$289:$Y$314</definedName>
    <definedName name="___EJE6" localSheetId="4">[2]INICIO!$Y$289:$Y$314</definedName>
    <definedName name="___EJE6">[2]INICIO!$Y$289:$Y$314</definedName>
    <definedName name="___EJE7" localSheetId="5">[2]INICIO!$Y$316:$Y$356</definedName>
    <definedName name="___EJE7" localSheetId="6">[2]INICIO!$Y$316:$Y$356</definedName>
    <definedName name="___EJE7" localSheetId="8">[2]INICIO!$Y$316:$Y$356</definedName>
    <definedName name="___EJE7" localSheetId="9">[2]INICIO!$Y$316:$Y$356</definedName>
    <definedName name="___EJE7" localSheetId="10">[2]INICIO!$Y$316:$Y$356</definedName>
    <definedName name="___EJE7" localSheetId="12">[2]INICIO!$Y$316:$Y$356</definedName>
    <definedName name="___EJE7" localSheetId="11">[2]INICIO!$Y$316:$Y$356</definedName>
    <definedName name="___EJE7" localSheetId="13">[2]INICIO!$Y$316:$Y$356</definedName>
    <definedName name="___EJE7" localSheetId="14">[2]INICIO!$Y$316:$Y$356</definedName>
    <definedName name="___EJE7" localSheetId="15">[2]INICIO!$Y$316:$Y$356</definedName>
    <definedName name="___EJE7" localSheetId="7">[2]INICIO!$Y$316:$Y$356</definedName>
    <definedName name="___EJE7" localSheetId="24">[1]INICIO!$Y$316:$Y$356</definedName>
    <definedName name="___EJE7" localSheetId="25">[1]INICIO!$Y$316:$Y$356</definedName>
    <definedName name="___EJE7" localSheetId="26">[1]INICIO!$Y$316:$Y$356</definedName>
    <definedName name="___EJE7" localSheetId="27">[1]INICIO!$Y$316:$Y$356</definedName>
    <definedName name="___EJE7" localSheetId="28">[1]INICIO!$Y$316:$Y$356</definedName>
    <definedName name="___EJE7" localSheetId="16">[2]INICIO!$Y$316:$Y$356</definedName>
    <definedName name="___EJE7" localSheetId="17">[2]INICIO!$Y$316:$Y$356</definedName>
    <definedName name="___EJE7" localSheetId="18">[2]INICIO!$Y$316:$Y$356</definedName>
    <definedName name="___EJE7" localSheetId="19">[2]INICIO!$Y$316:$Y$356</definedName>
    <definedName name="___EJE7" localSheetId="20">[2]INICIO!$Y$316:$Y$356</definedName>
    <definedName name="___EJE7" localSheetId="21">[2]INICIO!$Y$316:$Y$356</definedName>
    <definedName name="___EJE7" localSheetId="22">[2]INICIO!$Y$316:$Y$356</definedName>
    <definedName name="___EJE7" localSheetId="23">[2]INICIO!$Y$316:$Y$356</definedName>
    <definedName name="___EJE7" localSheetId="2">[2]INICIO!$Y$316:$Y$356</definedName>
    <definedName name="___EJE7" localSheetId="3">[2]INICIO!$Y$316:$Y$356</definedName>
    <definedName name="___EJE7" localSheetId="4">[2]INICIO!$Y$316:$Y$356</definedName>
    <definedName name="___EJE7">[2]INICIO!$Y$316:$Y$356</definedName>
    <definedName name="__EJE1" localSheetId="5">[2]INICIO!$Y$166:$Y$186</definedName>
    <definedName name="__EJE1" localSheetId="6">[2]INICIO!$Y$166:$Y$186</definedName>
    <definedName name="__EJE1" localSheetId="8">[2]INICIO!$Y$166:$Y$186</definedName>
    <definedName name="__EJE1" localSheetId="9">[2]INICIO!$Y$166:$Y$186</definedName>
    <definedName name="__EJE1" localSheetId="10">[2]INICIO!$Y$166:$Y$186</definedName>
    <definedName name="__EJE1" localSheetId="12">[2]INICIO!$Y$166:$Y$186</definedName>
    <definedName name="__EJE1" localSheetId="11">[2]INICIO!$Y$166:$Y$186</definedName>
    <definedName name="__EJE1" localSheetId="13">[2]INICIO!$Y$166:$Y$186</definedName>
    <definedName name="__EJE1" localSheetId="14">[2]INICIO!$Y$166:$Y$186</definedName>
    <definedName name="__EJE1" localSheetId="15">[2]INICIO!$Y$166:$Y$186</definedName>
    <definedName name="__EJE1" localSheetId="7">[2]INICIO!$Y$166:$Y$186</definedName>
    <definedName name="__EJE1" localSheetId="24">[1]INICIO!$Y$166:$Y$186</definedName>
    <definedName name="__EJE1" localSheetId="25">[1]INICIO!$Y$166:$Y$186</definedName>
    <definedName name="__EJE1" localSheetId="26">[1]INICIO!$Y$166:$Y$186</definedName>
    <definedName name="__EJE1" localSheetId="27">[1]INICIO!$Y$166:$Y$186</definedName>
    <definedName name="__EJE1" localSheetId="28">[1]INICIO!$Y$166:$Y$186</definedName>
    <definedName name="__EJE1" localSheetId="16">[2]INICIO!$Y$166:$Y$186</definedName>
    <definedName name="__EJE1" localSheetId="17">[2]INICIO!$Y$166:$Y$186</definedName>
    <definedName name="__EJE1" localSheetId="18">[2]INICIO!$Y$166:$Y$186</definedName>
    <definedName name="__EJE1" localSheetId="19">[2]INICIO!$Y$166:$Y$186</definedName>
    <definedName name="__EJE1" localSheetId="20">[2]INICIO!$Y$166:$Y$186</definedName>
    <definedName name="__EJE1" localSheetId="21">[2]INICIO!$Y$166:$Y$186</definedName>
    <definedName name="__EJE1" localSheetId="22">[2]INICIO!$Y$166:$Y$186</definedName>
    <definedName name="__EJE1" localSheetId="23">[2]INICIO!$Y$166:$Y$186</definedName>
    <definedName name="__EJE1" localSheetId="2">[2]INICIO!$Y$166:$Y$186</definedName>
    <definedName name="__EJE1" localSheetId="3">[2]INICIO!$Y$166:$Y$186</definedName>
    <definedName name="__EJE1" localSheetId="4">[2]INICIO!$Y$166:$Y$186</definedName>
    <definedName name="__EJE1">[2]INICIO!$Y$166:$Y$186</definedName>
    <definedName name="__EJE2" localSheetId="5">[2]INICIO!$Y$188:$Y$229</definedName>
    <definedName name="__EJE2" localSheetId="6">[2]INICIO!$Y$188:$Y$229</definedName>
    <definedName name="__EJE2" localSheetId="8">[2]INICIO!$Y$188:$Y$229</definedName>
    <definedName name="__EJE2" localSheetId="9">[2]INICIO!$Y$188:$Y$229</definedName>
    <definedName name="__EJE2" localSheetId="10">[2]INICIO!$Y$188:$Y$229</definedName>
    <definedName name="__EJE2" localSheetId="12">[2]INICIO!$Y$188:$Y$229</definedName>
    <definedName name="__EJE2" localSheetId="11">[2]INICIO!$Y$188:$Y$229</definedName>
    <definedName name="__EJE2" localSheetId="13">[2]INICIO!$Y$188:$Y$229</definedName>
    <definedName name="__EJE2" localSheetId="14">[2]INICIO!$Y$188:$Y$229</definedName>
    <definedName name="__EJE2" localSheetId="15">[2]INICIO!$Y$188:$Y$229</definedName>
    <definedName name="__EJE2" localSheetId="7">[2]INICIO!$Y$188:$Y$229</definedName>
    <definedName name="__EJE2" localSheetId="24">[1]INICIO!$Y$188:$Y$229</definedName>
    <definedName name="__EJE2" localSheetId="25">[1]INICIO!$Y$188:$Y$229</definedName>
    <definedName name="__EJE2" localSheetId="26">[1]INICIO!$Y$188:$Y$229</definedName>
    <definedName name="__EJE2" localSheetId="27">[1]INICIO!$Y$188:$Y$229</definedName>
    <definedName name="__EJE2" localSheetId="28">[1]INICIO!$Y$188:$Y$229</definedName>
    <definedName name="__EJE2" localSheetId="16">[2]INICIO!$Y$188:$Y$229</definedName>
    <definedName name="__EJE2" localSheetId="17">[2]INICIO!$Y$188:$Y$229</definedName>
    <definedName name="__EJE2" localSheetId="18">[2]INICIO!$Y$188:$Y$229</definedName>
    <definedName name="__EJE2" localSheetId="19">[2]INICIO!$Y$188:$Y$229</definedName>
    <definedName name="__EJE2" localSheetId="20">[2]INICIO!$Y$188:$Y$229</definedName>
    <definedName name="__EJE2" localSheetId="21">[2]INICIO!$Y$188:$Y$229</definedName>
    <definedName name="__EJE2" localSheetId="22">[2]INICIO!$Y$188:$Y$229</definedName>
    <definedName name="__EJE2" localSheetId="23">[2]INICIO!$Y$188:$Y$229</definedName>
    <definedName name="__EJE2" localSheetId="2">[2]INICIO!$Y$188:$Y$229</definedName>
    <definedName name="__EJE2" localSheetId="3">[2]INICIO!$Y$188:$Y$229</definedName>
    <definedName name="__EJE2" localSheetId="4">[2]INICIO!$Y$188:$Y$229</definedName>
    <definedName name="__EJE2">[2]INICIO!$Y$188:$Y$229</definedName>
    <definedName name="__EJE3" localSheetId="5">[2]INICIO!$Y$231:$Y$247</definedName>
    <definedName name="__EJE3" localSheetId="6">[2]INICIO!$Y$231:$Y$247</definedName>
    <definedName name="__EJE3" localSheetId="8">[2]INICIO!$Y$231:$Y$247</definedName>
    <definedName name="__EJE3" localSheetId="9">[2]INICIO!$Y$231:$Y$247</definedName>
    <definedName name="__EJE3" localSheetId="10">[2]INICIO!$Y$231:$Y$247</definedName>
    <definedName name="__EJE3" localSheetId="12">[2]INICIO!$Y$231:$Y$247</definedName>
    <definedName name="__EJE3" localSheetId="11">[2]INICIO!$Y$231:$Y$247</definedName>
    <definedName name="__EJE3" localSheetId="13">[2]INICIO!$Y$231:$Y$247</definedName>
    <definedName name="__EJE3" localSheetId="14">[2]INICIO!$Y$231:$Y$247</definedName>
    <definedName name="__EJE3" localSheetId="15">[2]INICIO!$Y$231:$Y$247</definedName>
    <definedName name="__EJE3" localSheetId="7">[2]INICIO!$Y$231:$Y$247</definedName>
    <definedName name="__EJE3" localSheetId="24">[1]INICIO!$Y$231:$Y$247</definedName>
    <definedName name="__EJE3" localSheetId="25">[1]INICIO!$Y$231:$Y$247</definedName>
    <definedName name="__EJE3" localSheetId="26">[1]INICIO!$Y$231:$Y$247</definedName>
    <definedName name="__EJE3" localSheetId="27">[1]INICIO!$Y$231:$Y$247</definedName>
    <definedName name="__EJE3" localSheetId="28">[1]INICIO!$Y$231:$Y$247</definedName>
    <definedName name="__EJE3" localSheetId="16">[2]INICIO!$Y$231:$Y$247</definedName>
    <definedName name="__EJE3" localSheetId="17">[2]INICIO!$Y$231:$Y$247</definedName>
    <definedName name="__EJE3" localSheetId="18">[2]INICIO!$Y$231:$Y$247</definedName>
    <definedName name="__EJE3" localSheetId="19">[2]INICIO!$Y$231:$Y$247</definedName>
    <definedName name="__EJE3" localSheetId="20">[2]INICIO!$Y$231:$Y$247</definedName>
    <definedName name="__EJE3" localSheetId="21">[2]INICIO!$Y$231:$Y$247</definedName>
    <definedName name="__EJE3" localSheetId="22">[2]INICIO!$Y$231:$Y$247</definedName>
    <definedName name="__EJE3" localSheetId="23">[2]INICIO!$Y$231:$Y$247</definedName>
    <definedName name="__EJE3" localSheetId="2">[2]INICIO!$Y$231:$Y$247</definedName>
    <definedName name="__EJE3" localSheetId="3">[2]INICIO!$Y$231:$Y$247</definedName>
    <definedName name="__EJE3" localSheetId="4">[2]INICIO!$Y$231:$Y$247</definedName>
    <definedName name="__EJE3">[2]INICIO!$Y$231:$Y$247</definedName>
    <definedName name="__EJE4" localSheetId="5">[2]INICIO!$Y$249:$Y$272</definedName>
    <definedName name="__EJE4" localSheetId="6">[2]INICIO!$Y$249:$Y$272</definedName>
    <definedName name="__EJE4" localSheetId="8">[2]INICIO!$Y$249:$Y$272</definedName>
    <definedName name="__EJE4" localSheetId="9">[2]INICIO!$Y$249:$Y$272</definedName>
    <definedName name="__EJE4" localSheetId="10">[2]INICIO!$Y$249:$Y$272</definedName>
    <definedName name="__EJE4" localSheetId="12">[2]INICIO!$Y$249:$Y$272</definedName>
    <definedName name="__EJE4" localSheetId="11">[2]INICIO!$Y$249:$Y$272</definedName>
    <definedName name="__EJE4" localSheetId="13">[2]INICIO!$Y$249:$Y$272</definedName>
    <definedName name="__EJE4" localSheetId="14">[2]INICIO!$Y$249:$Y$272</definedName>
    <definedName name="__EJE4" localSheetId="15">[2]INICIO!$Y$249:$Y$272</definedName>
    <definedName name="__EJE4" localSheetId="7">[2]INICIO!$Y$249:$Y$272</definedName>
    <definedName name="__EJE4" localSheetId="24">[1]INICIO!$Y$249:$Y$272</definedName>
    <definedName name="__EJE4" localSheetId="25">[1]INICIO!$Y$249:$Y$272</definedName>
    <definedName name="__EJE4" localSheetId="26">[1]INICIO!$Y$249:$Y$272</definedName>
    <definedName name="__EJE4" localSheetId="27">[1]INICIO!$Y$249:$Y$272</definedName>
    <definedName name="__EJE4" localSheetId="28">[1]INICIO!$Y$249:$Y$272</definedName>
    <definedName name="__EJE4" localSheetId="16">[2]INICIO!$Y$249:$Y$272</definedName>
    <definedName name="__EJE4" localSheetId="17">[2]INICIO!$Y$249:$Y$272</definedName>
    <definedName name="__EJE4" localSheetId="18">[2]INICIO!$Y$249:$Y$272</definedName>
    <definedName name="__EJE4" localSheetId="19">[2]INICIO!$Y$249:$Y$272</definedName>
    <definedName name="__EJE4" localSheetId="20">[2]INICIO!$Y$249:$Y$272</definedName>
    <definedName name="__EJE4" localSheetId="21">[2]INICIO!$Y$249:$Y$272</definedName>
    <definedName name="__EJE4" localSheetId="22">[2]INICIO!$Y$249:$Y$272</definedName>
    <definedName name="__EJE4" localSheetId="23">[2]INICIO!$Y$249:$Y$272</definedName>
    <definedName name="__EJE4" localSheetId="2">[2]INICIO!$Y$249:$Y$272</definedName>
    <definedName name="__EJE4" localSheetId="3">[2]INICIO!$Y$249:$Y$272</definedName>
    <definedName name="__EJE4" localSheetId="4">[2]INICIO!$Y$249:$Y$272</definedName>
    <definedName name="__EJE4">[2]INICIO!$Y$249:$Y$272</definedName>
    <definedName name="__EJE5" localSheetId="5">[2]INICIO!$Y$274:$Y$287</definedName>
    <definedName name="__EJE5" localSheetId="6">[2]INICIO!$Y$274:$Y$287</definedName>
    <definedName name="__EJE5" localSheetId="8">[2]INICIO!$Y$274:$Y$287</definedName>
    <definedName name="__EJE5" localSheetId="9">[2]INICIO!$Y$274:$Y$287</definedName>
    <definedName name="__EJE5" localSheetId="10">[2]INICIO!$Y$274:$Y$287</definedName>
    <definedName name="__EJE5" localSheetId="12">[2]INICIO!$Y$274:$Y$287</definedName>
    <definedName name="__EJE5" localSheetId="11">[2]INICIO!$Y$274:$Y$287</definedName>
    <definedName name="__EJE5" localSheetId="13">[2]INICIO!$Y$274:$Y$287</definedName>
    <definedName name="__EJE5" localSheetId="14">[2]INICIO!$Y$274:$Y$287</definedName>
    <definedName name="__EJE5" localSheetId="15">[2]INICIO!$Y$274:$Y$287</definedName>
    <definedName name="__EJE5" localSheetId="7">[2]INICIO!$Y$274:$Y$287</definedName>
    <definedName name="__EJE5" localSheetId="24">[1]INICIO!$Y$274:$Y$287</definedName>
    <definedName name="__EJE5" localSheetId="25">[1]INICIO!$Y$274:$Y$287</definedName>
    <definedName name="__EJE5" localSheetId="26">[1]INICIO!$Y$274:$Y$287</definedName>
    <definedName name="__EJE5" localSheetId="27">[1]INICIO!$Y$274:$Y$287</definedName>
    <definedName name="__EJE5" localSheetId="28">[1]INICIO!$Y$274:$Y$287</definedName>
    <definedName name="__EJE5" localSheetId="16">[2]INICIO!$Y$274:$Y$287</definedName>
    <definedName name="__EJE5" localSheetId="17">[2]INICIO!$Y$274:$Y$287</definedName>
    <definedName name="__EJE5" localSheetId="18">[2]INICIO!$Y$274:$Y$287</definedName>
    <definedName name="__EJE5" localSheetId="19">[2]INICIO!$Y$274:$Y$287</definedName>
    <definedName name="__EJE5" localSheetId="20">[2]INICIO!$Y$274:$Y$287</definedName>
    <definedName name="__EJE5" localSheetId="21">[2]INICIO!$Y$274:$Y$287</definedName>
    <definedName name="__EJE5" localSheetId="22">[2]INICIO!$Y$274:$Y$287</definedName>
    <definedName name="__EJE5" localSheetId="23">[2]INICIO!$Y$274:$Y$287</definedName>
    <definedName name="__EJE5" localSheetId="2">[2]INICIO!$Y$274:$Y$287</definedName>
    <definedName name="__EJE5" localSheetId="3">[2]INICIO!$Y$274:$Y$287</definedName>
    <definedName name="__EJE5" localSheetId="4">[2]INICIO!$Y$274:$Y$287</definedName>
    <definedName name="__EJE5">[2]INICIO!$Y$274:$Y$287</definedName>
    <definedName name="__EJE6" localSheetId="5">[2]INICIO!$Y$289:$Y$314</definedName>
    <definedName name="__EJE6" localSheetId="6">[2]INICIO!$Y$289:$Y$314</definedName>
    <definedName name="__EJE6" localSheetId="8">[2]INICIO!$Y$289:$Y$314</definedName>
    <definedName name="__EJE6" localSheetId="9">[2]INICIO!$Y$289:$Y$314</definedName>
    <definedName name="__EJE6" localSheetId="10">[2]INICIO!$Y$289:$Y$314</definedName>
    <definedName name="__EJE6" localSheetId="12">[2]INICIO!$Y$289:$Y$314</definedName>
    <definedName name="__EJE6" localSheetId="11">[2]INICIO!$Y$289:$Y$314</definedName>
    <definedName name="__EJE6" localSheetId="13">[2]INICIO!$Y$289:$Y$314</definedName>
    <definedName name="__EJE6" localSheetId="14">[2]INICIO!$Y$289:$Y$314</definedName>
    <definedName name="__EJE6" localSheetId="15">[2]INICIO!$Y$289:$Y$314</definedName>
    <definedName name="__EJE6" localSheetId="7">[2]INICIO!$Y$289:$Y$314</definedName>
    <definedName name="__EJE6" localSheetId="24">[1]INICIO!$Y$289:$Y$314</definedName>
    <definedName name="__EJE6" localSheetId="25">[1]INICIO!$Y$289:$Y$314</definedName>
    <definedName name="__EJE6" localSheetId="26">[1]INICIO!$Y$289:$Y$314</definedName>
    <definedName name="__EJE6" localSheetId="27">[1]INICIO!$Y$289:$Y$314</definedName>
    <definedName name="__EJE6" localSheetId="28">[1]INICIO!$Y$289:$Y$314</definedName>
    <definedName name="__EJE6" localSheetId="16">[2]INICIO!$Y$289:$Y$314</definedName>
    <definedName name="__EJE6" localSheetId="17">[2]INICIO!$Y$289:$Y$314</definedName>
    <definedName name="__EJE6" localSheetId="18">[2]INICIO!$Y$289:$Y$314</definedName>
    <definedName name="__EJE6" localSheetId="19">[2]INICIO!$Y$289:$Y$314</definedName>
    <definedName name="__EJE6" localSheetId="20">[2]INICIO!$Y$289:$Y$314</definedName>
    <definedName name="__EJE6" localSheetId="21">[2]INICIO!$Y$289:$Y$314</definedName>
    <definedName name="__EJE6" localSheetId="22">[2]INICIO!$Y$289:$Y$314</definedName>
    <definedName name="__EJE6" localSheetId="23">[2]INICIO!$Y$289:$Y$314</definedName>
    <definedName name="__EJE6" localSheetId="2">[2]INICIO!$Y$289:$Y$314</definedName>
    <definedName name="__EJE6" localSheetId="3">[2]INICIO!$Y$289:$Y$314</definedName>
    <definedName name="__EJE6" localSheetId="4">[2]INICIO!$Y$289:$Y$314</definedName>
    <definedName name="__EJE6">[2]INICIO!$Y$289:$Y$314</definedName>
    <definedName name="__EJE7" localSheetId="5">[2]INICIO!$Y$316:$Y$356</definedName>
    <definedName name="__EJE7" localSheetId="6">[2]INICIO!$Y$316:$Y$356</definedName>
    <definedName name="__EJE7" localSheetId="8">[2]INICIO!$Y$316:$Y$356</definedName>
    <definedName name="__EJE7" localSheetId="9">[2]INICIO!$Y$316:$Y$356</definedName>
    <definedName name="__EJE7" localSheetId="10">[2]INICIO!$Y$316:$Y$356</definedName>
    <definedName name="__EJE7" localSheetId="12">[2]INICIO!$Y$316:$Y$356</definedName>
    <definedName name="__EJE7" localSheetId="11">[2]INICIO!$Y$316:$Y$356</definedName>
    <definedName name="__EJE7" localSheetId="13">[2]INICIO!$Y$316:$Y$356</definedName>
    <definedName name="__EJE7" localSheetId="14">[2]INICIO!$Y$316:$Y$356</definedName>
    <definedName name="__EJE7" localSheetId="15">[2]INICIO!$Y$316:$Y$356</definedName>
    <definedName name="__EJE7" localSheetId="7">[2]INICIO!$Y$316:$Y$356</definedName>
    <definedName name="__EJE7" localSheetId="24">[1]INICIO!$Y$316:$Y$356</definedName>
    <definedName name="__EJE7" localSheetId="25">[1]INICIO!$Y$316:$Y$356</definedName>
    <definedName name="__EJE7" localSheetId="26">[1]INICIO!$Y$316:$Y$356</definedName>
    <definedName name="__EJE7" localSheetId="27">[1]INICIO!$Y$316:$Y$356</definedName>
    <definedName name="__EJE7" localSheetId="28">[1]INICIO!$Y$316:$Y$356</definedName>
    <definedName name="__EJE7" localSheetId="16">[2]INICIO!$Y$316:$Y$356</definedName>
    <definedName name="__EJE7" localSheetId="17">[2]INICIO!$Y$316:$Y$356</definedName>
    <definedName name="__EJE7" localSheetId="18">[2]INICIO!$Y$316:$Y$356</definedName>
    <definedName name="__EJE7" localSheetId="19">[2]INICIO!$Y$316:$Y$356</definedName>
    <definedName name="__EJE7" localSheetId="20">[2]INICIO!$Y$316:$Y$356</definedName>
    <definedName name="__EJE7" localSheetId="21">[2]INICIO!$Y$316:$Y$356</definedName>
    <definedName name="__EJE7" localSheetId="22">[2]INICIO!$Y$316:$Y$356</definedName>
    <definedName name="__EJE7" localSheetId="23">[2]INICIO!$Y$316:$Y$356</definedName>
    <definedName name="__EJE7" localSheetId="2">[2]INICIO!$Y$316:$Y$356</definedName>
    <definedName name="__EJE7" localSheetId="3">[2]INICIO!$Y$316:$Y$356</definedName>
    <definedName name="__EJE7" localSheetId="4">[2]INICIO!$Y$316:$Y$356</definedName>
    <definedName name="__EJE7">[2]INICIO!$Y$316:$Y$356</definedName>
    <definedName name="_EJE1" localSheetId="5">[2]INICIO!$Y$166:$Y$186</definedName>
    <definedName name="_EJE1" localSheetId="6">[2]INICIO!$Y$166:$Y$186</definedName>
    <definedName name="_EJE1" localSheetId="8">[2]INICIO!$Y$166:$Y$186</definedName>
    <definedName name="_EJE1" localSheetId="9">[2]INICIO!$Y$166:$Y$186</definedName>
    <definedName name="_EJE1" localSheetId="10">[2]INICIO!$Y$166:$Y$186</definedName>
    <definedName name="_EJE1" localSheetId="12">[2]INICIO!$Y$166:$Y$186</definedName>
    <definedName name="_EJE1" localSheetId="11">[2]INICIO!$Y$166:$Y$186</definedName>
    <definedName name="_EJE1" localSheetId="13">[2]INICIO!$Y$166:$Y$186</definedName>
    <definedName name="_EJE1" localSheetId="14">[2]INICIO!$Y$166:$Y$186</definedName>
    <definedName name="_EJE1" localSheetId="15">[2]INICIO!$Y$166:$Y$186</definedName>
    <definedName name="_EJE1" localSheetId="7">[2]INICIO!$Y$166:$Y$186</definedName>
    <definedName name="_EJE1" localSheetId="24">[1]INICIO!$Y$166:$Y$186</definedName>
    <definedName name="_EJE1" localSheetId="25">[1]INICIO!$Y$166:$Y$186</definedName>
    <definedName name="_EJE1" localSheetId="26">[1]INICIO!$Y$166:$Y$186</definedName>
    <definedName name="_EJE1" localSheetId="27">[1]INICIO!$Y$166:$Y$186</definedName>
    <definedName name="_EJE1" localSheetId="28">[1]INICIO!$Y$166:$Y$186</definedName>
    <definedName name="_EJE1" localSheetId="16">[2]INICIO!$Y$166:$Y$186</definedName>
    <definedName name="_EJE1" localSheetId="17">[2]INICIO!$Y$166:$Y$186</definedName>
    <definedName name="_EJE1" localSheetId="18">[2]INICIO!$Y$166:$Y$186</definedName>
    <definedName name="_EJE1" localSheetId="19">[2]INICIO!$Y$166:$Y$186</definedName>
    <definedName name="_EJE1" localSheetId="20">[2]INICIO!$Y$166:$Y$186</definedName>
    <definedName name="_EJE1" localSheetId="21">[2]INICIO!$Y$166:$Y$186</definedName>
    <definedName name="_EJE1" localSheetId="22">[2]INICIO!$Y$166:$Y$186</definedName>
    <definedName name="_EJE1" localSheetId="23">[2]INICIO!$Y$166:$Y$186</definedName>
    <definedName name="_EJE1" localSheetId="2">[2]INICIO!$Y$166:$Y$186</definedName>
    <definedName name="_EJE1" localSheetId="3">[2]INICIO!$Y$166:$Y$186</definedName>
    <definedName name="_EJE1" localSheetId="4">[2]INICIO!$Y$166:$Y$186</definedName>
    <definedName name="_EJE1" localSheetId="30">[3]INICIO!$Y$166:$Y$186</definedName>
    <definedName name="_EJE1" localSheetId="29">[3]INICIO!$Y$166:$Y$186</definedName>
    <definedName name="_EJE1">[2]INICIO!$Y$166:$Y$186</definedName>
    <definedName name="_EJE2" localSheetId="5">[2]INICIO!$Y$188:$Y$229</definedName>
    <definedName name="_EJE2" localSheetId="6">[2]INICIO!$Y$188:$Y$229</definedName>
    <definedName name="_EJE2" localSheetId="8">[2]INICIO!$Y$188:$Y$229</definedName>
    <definedName name="_EJE2" localSheetId="9">[2]INICIO!$Y$188:$Y$229</definedName>
    <definedName name="_EJE2" localSheetId="10">[2]INICIO!$Y$188:$Y$229</definedName>
    <definedName name="_EJE2" localSheetId="12">[2]INICIO!$Y$188:$Y$229</definedName>
    <definedName name="_EJE2" localSheetId="11">[2]INICIO!$Y$188:$Y$229</definedName>
    <definedName name="_EJE2" localSheetId="13">[2]INICIO!$Y$188:$Y$229</definedName>
    <definedName name="_EJE2" localSheetId="14">[2]INICIO!$Y$188:$Y$229</definedName>
    <definedName name="_EJE2" localSheetId="15">[2]INICIO!$Y$188:$Y$229</definedName>
    <definedName name="_EJE2" localSheetId="7">[2]INICIO!$Y$188:$Y$229</definedName>
    <definedName name="_EJE2" localSheetId="24">[1]INICIO!$Y$188:$Y$229</definedName>
    <definedName name="_EJE2" localSheetId="25">[1]INICIO!$Y$188:$Y$229</definedName>
    <definedName name="_EJE2" localSheetId="26">[1]INICIO!$Y$188:$Y$229</definedName>
    <definedName name="_EJE2" localSheetId="27">[1]INICIO!$Y$188:$Y$229</definedName>
    <definedName name="_EJE2" localSheetId="28">[1]INICIO!$Y$188:$Y$229</definedName>
    <definedName name="_EJE2" localSheetId="16">[2]INICIO!$Y$188:$Y$229</definedName>
    <definedName name="_EJE2" localSheetId="17">[2]INICIO!$Y$188:$Y$229</definedName>
    <definedName name="_EJE2" localSheetId="18">[2]INICIO!$Y$188:$Y$229</definedName>
    <definedName name="_EJE2" localSheetId="19">[2]INICIO!$Y$188:$Y$229</definedName>
    <definedName name="_EJE2" localSheetId="20">[2]INICIO!$Y$188:$Y$229</definedName>
    <definedName name="_EJE2" localSheetId="21">[2]INICIO!$Y$188:$Y$229</definedName>
    <definedName name="_EJE2" localSheetId="22">[2]INICIO!$Y$188:$Y$229</definedName>
    <definedName name="_EJE2" localSheetId="23">[2]INICIO!$Y$188:$Y$229</definedName>
    <definedName name="_EJE2" localSheetId="2">[2]INICIO!$Y$188:$Y$229</definedName>
    <definedName name="_EJE2" localSheetId="3">[2]INICIO!$Y$188:$Y$229</definedName>
    <definedName name="_EJE2" localSheetId="4">[2]INICIO!$Y$188:$Y$229</definedName>
    <definedName name="_EJE2" localSheetId="30">[3]INICIO!$Y$188:$Y$229</definedName>
    <definedName name="_EJE2" localSheetId="29">[3]INICIO!$Y$188:$Y$229</definedName>
    <definedName name="_EJE2">[2]INICIO!$Y$188:$Y$229</definedName>
    <definedName name="_EJE3" localSheetId="5">[2]INICIO!$Y$231:$Y$247</definedName>
    <definedName name="_EJE3" localSheetId="6">[2]INICIO!$Y$231:$Y$247</definedName>
    <definedName name="_EJE3" localSheetId="8">[2]INICIO!$Y$231:$Y$247</definedName>
    <definedName name="_EJE3" localSheetId="9">[2]INICIO!$Y$231:$Y$247</definedName>
    <definedName name="_EJE3" localSheetId="10">[2]INICIO!$Y$231:$Y$247</definedName>
    <definedName name="_EJE3" localSheetId="12">[2]INICIO!$Y$231:$Y$247</definedName>
    <definedName name="_EJE3" localSheetId="11">[2]INICIO!$Y$231:$Y$247</definedName>
    <definedName name="_EJE3" localSheetId="13">[2]INICIO!$Y$231:$Y$247</definedName>
    <definedName name="_EJE3" localSheetId="14">[2]INICIO!$Y$231:$Y$247</definedName>
    <definedName name="_EJE3" localSheetId="15">[2]INICIO!$Y$231:$Y$247</definedName>
    <definedName name="_EJE3" localSheetId="7">[2]INICIO!$Y$231:$Y$247</definedName>
    <definedName name="_EJE3" localSheetId="24">[1]INICIO!$Y$231:$Y$247</definedName>
    <definedName name="_EJE3" localSheetId="25">[1]INICIO!$Y$231:$Y$247</definedName>
    <definedName name="_EJE3" localSheetId="26">[1]INICIO!$Y$231:$Y$247</definedName>
    <definedName name="_EJE3" localSheetId="27">[1]INICIO!$Y$231:$Y$247</definedName>
    <definedName name="_EJE3" localSheetId="28">[1]INICIO!$Y$231:$Y$247</definedName>
    <definedName name="_EJE3" localSheetId="16">[2]INICIO!$Y$231:$Y$247</definedName>
    <definedName name="_EJE3" localSheetId="17">[2]INICIO!$Y$231:$Y$247</definedName>
    <definedName name="_EJE3" localSheetId="18">[2]INICIO!$Y$231:$Y$247</definedName>
    <definedName name="_EJE3" localSheetId="19">[2]INICIO!$Y$231:$Y$247</definedName>
    <definedName name="_EJE3" localSheetId="20">[2]INICIO!$Y$231:$Y$247</definedName>
    <definedName name="_EJE3" localSheetId="21">[2]INICIO!$Y$231:$Y$247</definedName>
    <definedName name="_EJE3" localSheetId="22">[2]INICIO!$Y$231:$Y$247</definedName>
    <definedName name="_EJE3" localSheetId="23">[2]INICIO!$Y$231:$Y$247</definedName>
    <definedName name="_EJE3" localSheetId="2">[2]INICIO!$Y$231:$Y$247</definedName>
    <definedName name="_EJE3" localSheetId="3">[2]INICIO!$Y$231:$Y$247</definedName>
    <definedName name="_EJE3" localSheetId="4">[2]INICIO!$Y$231:$Y$247</definedName>
    <definedName name="_EJE3" localSheetId="30">[3]INICIO!$Y$231:$Y$247</definedName>
    <definedName name="_EJE3" localSheetId="29">[3]INICIO!$Y$231:$Y$247</definedName>
    <definedName name="_EJE3">[2]INICIO!$Y$231:$Y$247</definedName>
    <definedName name="_EJE4" localSheetId="5">[2]INICIO!$Y$249:$Y$272</definedName>
    <definedName name="_EJE4" localSheetId="6">[2]INICIO!$Y$249:$Y$272</definedName>
    <definedName name="_EJE4" localSheetId="8">[2]INICIO!$Y$249:$Y$272</definedName>
    <definedName name="_EJE4" localSheetId="9">[2]INICIO!$Y$249:$Y$272</definedName>
    <definedName name="_EJE4" localSheetId="10">[2]INICIO!$Y$249:$Y$272</definedName>
    <definedName name="_EJE4" localSheetId="12">[2]INICIO!$Y$249:$Y$272</definedName>
    <definedName name="_EJE4" localSheetId="11">[2]INICIO!$Y$249:$Y$272</definedName>
    <definedName name="_EJE4" localSheetId="13">[2]INICIO!$Y$249:$Y$272</definedName>
    <definedName name="_EJE4" localSheetId="14">[2]INICIO!$Y$249:$Y$272</definedName>
    <definedName name="_EJE4" localSheetId="15">[2]INICIO!$Y$249:$Y$272</definedName>
    <definedName name="_EJE4" localSheetId="7">[2]INICIO!$Y$249:$Y$272</definedName>
    <definedName name="_EJE4" localSheetId="24">[1]INICIO!$Y$249:$Y$272</definedName>
    <definedName name="_EJE4" localSheetId="25">[1]INICIO!$Y$249:$Y$272</definedName>
    <definedName name="_EJE4" localSheetId="26">[1]INICIO!$Y$249:$Y$272</definedName>
    <definedName name="_EJE4" localSheetId="27">[1]INICIO!$Y$249:$Y$272</definedName>
    <definedName name="_EJE4" localSheetId="28">[1]INICIO!$Y$249:$Y$272</definedName>
    <definedName name="_EJE4" localSheetId="16">[2]INICIO!$Y$249:$Y$272</definedName>
    <definedName name="_EJE4" localSheetId="17">[2]INICIO!$Y$249:$Y$272</definedName>
    <definedName name="_EJE4" localSheetId="18">[2]INICIO!$Y$249:$Y$272</definedName>
    <definedName name="_EJE4" localSheetId="19">[2]INICIO!$Y$249:$Y$272</definedName>
    <definedName name="_EJE4" localSheetId="20">[2]INICIO!$Y$249:$Y$272</definedName>
    <definedName name="_EJE4" localSheetId="21">[2]INICIO!$Y$249:$Y$272</definedName>
    <definedName name="_EJE4" localSheetId="22">[2]INICIO!$Y$249:$Y$272</definedName>
    <definedName name="_EJE4" localSheetId="23">[2]INICIO!$Y$249:$Y$272</definedName>
    <definedName name="_EJE4" localSheetId="2">[2]INICIO!$Y$249:$Y$272</definedName>
    <definedName name="_EJE4" localSheetId="3">[2]INICIO!$Y$249:$Y$272</definedName>
    <definedName name="_EJE4" localSheetId="4">[2]INICIO!$Y$249:$Y$272</definedName>
    <definedName name="_EJE4" localSheetId="30">[3]INICIO!$Y$249:$Y$272</definedName>
    <definedName name="_EJE4" localSheetId="29">[3]INICIO!$Y$249:$Y$272</definedName>
    <definedName name="_EJE4">[2]INICIO!$Y$249:$Y$272</definedName>
    <definedName name="_EJE5" localSheetId="5">[2]INICIO!$Y$274:$Y$287</definedName>
    <definedName name="_EJE5" localSheetId="6">[2]INICIO!$Y$274:$Y$287</definedName>
    <definedName name="_EJE5" localSheetId="8">[2]INICIO!$Y$274:$Y$287</definedName>
    <definedName name="_EJE5" localSheetId="9">[2]INICIO!$Y$274:$Y$287</definedName>
    <definedName name="_EJE5" localSheetId="10">[2]INICIO!$Y$274:$Y$287</definedName>
    <definedName name="_EJE5" localSheetId="12">[2]INICIO!$Y$274:$Y$287</definedName>
    <definedName name="_EJE5" localSheetId="11">[2]INICIO!$Y$274:$Y$287</definedName>
    <definedName name="_EJE5" localSheetId="13">[2]INICIO!$Y$274:$Y$287</definedName>
    <definedName name="_EJE5" localSheetId="14">[2]INICIO!$Y$274:$Y$287</definedName>
    <definedName name="_EJE5" localSheetId="15">[2]INICIO!$Y$274:$Y$287</definedName>
    <definedName name="_EJE5" localSheetId="7">[2]INICIO!$Y$274:$Y$287</definedName>
    <definedName name="_EJE5" localSheetId="24">[1]INICIO!$Y$274:$Y$287</definedName>
    <definedName name="_EJE5" localSheetId="25">[1]INICIO!$Y$274:$Y$287</definedName>
    <definedName name="_EJE5" localSheetId="26">[1]INICIO!$Y$274:$Y$287</definedName>
    <definedName name="_EJE5" localSheetId="27">[1]INICIO!$Y$274:$Y$287</definedName>
    <definedName name="_EJE5" localSheetId="28">[1]INICIO!$Y$274:$Y$287</definedName>
    <definedName name="_EJE5" localSheetId="16">[2]INICIO!$Y$274:$Y$287</definedName>
    <definedName name="_EJE5" localSheetId="17">[2]INICIO!$Y$274:$Y$287</definedName>
    <definedName name="_EJE5" localSheetId="18">[2]INICIO!$Y$274:$Y$287</definedName>
    <definedName name="_EJE5" localSheetId="19">[2]INICIO!$Y$274:$Y$287</definedName>
    <definedName name="_EJE5" localSheetId="20">[2]INICIO!$Y$274:$Y$287</definedName>
    <definedName name="_EJE5" localSheetId="21">[2]INICIO!$Y$274:$Y$287</definedName>
    <definedName name="_EJE5" localSheetId="22">[2]INICIO!$Y$274:$Y$287</definedName>
    <definedName name="_EJE5" localSheetId="23">[2]INICIO!$Y$274:$Y$287</definedName>
    <definedName name="_EJE5" localSheetId="2">[2]INICIO!$Y$274:$Y$287</definedName>
    <definedName name="_EJE5" localSheetId="3">[2]INICIO!$Y$274:$Y$287</definedName>
    <definedName name="_EJE5" localSheetId="4">[2]INICIO!$Y$274:$Y$287</definedName>
    <definedName name="_EJE5" localSheetId="30">[3]INICIO!$Y$274:$Y$287</definedName>
    <definedName name="_EJE5" localSheetId="29">[3]INICIO!$Y$274:$Y$287</definedName>
    <definedName name="_EJE5">[2]INICIO!$Y$274:$Y$287</definedName>
    <definedName name="_EJE6" localSheetId="5">[2]INICIO!$Y$289:$Y$314</definedName>
    <definedName name="_EJE6" localSheetId="6">[2]INICIO!$Y$289:$Y$314</definedName>
    <definedName name="_EJE6" localSheetId="8">[2]INICIO!$Y$289:$Y$314</definedName>
    <definedName name="_EJE6" localSheetId="9">[2]INICIO!$Y$289:$Y$314</definedName>
    <definedName name="_EJE6" localSheetId="10">[2]INICIO!$Y$289:$Y$314</definedName>
    <definedName name="_EJE6" localSheetId="12">[2]INICIO!$Y$289:$Y$314</definedName>
    <definedName name="_EJE6" localSheetId="11">[2]INICIO!$Y$289:$Y$314</definedName>
    <definedName name="_EJE6" localSheetId="13">[2]INICIO!$Y$289:$Y$314</definedName>
    <definedName name="_EJE6" localSheetId="14">[2]INICIO!$Y$289:$Y$314</definedName>
    <definedName name="_EJE6" localSheetId="15">[2]INICIO!$Y$289:$Y$314</definedName>
    <definedName name="_EJE6" localSheetId="7">[2]INICIO!$Y$289:$Y$314</definedName>
    <definedName name="_EJE6" localSheetId="24">[1]INICIO!$Y$289:$Y$314</definedName>
    <definedName name="_EJE6" localSheetId="25">[1]INICIO!$Y$289:$Y$314</definedName>
    <definedName name="_EJE6" localSheetId="26">[1]INICIO!$Y$289:$Y$314</definedName>
    <definedName name="_EJE6" localSheetId="27">[1]INICIO!$Y$289:$Y$314</definedName>
    <definedName name="_EJE6" localSheetId="28">[1]INICIO!$Y$289:$Y$314</definedName>
    <definedName name="_EJE6" localSheetId="16">[2]INICIO!$Y$289:$Y$314</definedName>
    <definedName name="_EJE6" localSheetId="17">[2]INICIO!$Y$289:$Y$314</definedName>
    <definedName name="_EJE6" localSheetId="18">[2]INICIO!$Y$289:$Y$314</definedName>
    <definedName name="_EJE6" localSheetId="19">[2]INICIO!$Y$289:$Y$314</definedName>
    <definedName name="_EJE6" localSheetId="20">[2]INICIO!$Y$289:$Y$314</definedName>
    <definedName name="_EJE6" localSheetId="21">[2]INICIO!$Y$289:$Y$314</definedName>
    <definedName name="_EJE6" localSheetId="22">[2]INICIO!$Y$289:$Y$314</definedName>
    <definedName name="_EJE6" localSheetId="23">[2]INICIO!$Y$289:$Y$314</definedName>
    <definedName name="_EJE6" localSheetId="2">[2]INICIO!$Y$289:$Y$314</definedName>
    <definedName name="_EJE6" localSheetId="3">[2]INICIO!$Y$289:$Y$314</definedName>
    <definedName name="_EJE6" localSheetId="4">[2]INICIO!$Y$289:$Y$314</definedName>
    <definedName name="_EJE6" localSheetId="30">[3]INICIO!$Y$289:$Y$314</definedName>
    <definedName name="_EJE6" localSheetId="29">[3]INICIO!$Y$289:$Y$314</definedName>
    <definedName name="_EJE6">[2]INICIO!$Y$289:$Y$314</definedName>
    <definedName name="_EJE7" localSheetId="5">[2]INICIO!$Y$316:$Y$356</definedName>
    <definedName name="_EJE7" localSheetId="6">[2]INICIO!$Y$316:$Y$356</definedName>
    <definedName name="_EJE7" localSheetId="8">[2]INICIO!$Y$316:$Y$356</definedName>
    <definedName name="_EJE7" localSheetId="9">[2]INICIO!$Y$316:$Y$356</definedName>
    <definedName name="_EJE7" localSheetId="10">[2]INICIO!$Y$316:$Y$356</definedName>
    <definedName name="_EJE7" localSheetId="12">[2]INICIO!$Y$316:$Y$356</definedName>
    <definedName name="_EJE7" localSheetId="11">[2]INICIO!$Y$316:$Y$356</definedName>
    <definedName name="_EJE7" localSheetId="13">[2]INICIO!$Y$316:$Y$356</definedName>
    <definedName name="_EJE7" localSheetId="14">[2]INICIO!$Y$316:$Y$356</definedName>
    <definedName name="_EJE7" localSheetId="15">[2]INICIO!$Y$316:$Y$356</definedName>
    <definedName name="_EJE7" localSheetId="7">[2]INICIO!$Y$316:$Y$356</definedName>
    <definedName name="_EJE7" localSheetId="24">[1]INICIO!$Y$316:$Y$356</definedName>
    <definedName name="_EJE7" localSheetId="25">[1]INICIO!$Y$316:$Y$356</definedName>
    <definedName name="_EJE7" localSheetId="26">[1]INICIO!$Y$316:$Y$356</definedName>
    <definedName name="_EJE7" localSheetId="27">[1]INICIO!$Y$316:$Y$356</definedName>
    <definedName name="_EJE7" localSheetId="28">[1]INICIO!$Y$316:$Y$356</definedName>
    <definedName name="_EJE7" localSheetId="16">[2]INICIO!$Y$316:$Y$356</definedName>
    <definedName name="_EJE7" localSheetId="17">[2]INICIO!$Y$316:$Y$356</definedName>
    <definedName name="_EJE7" localSheetId="18">[2]INICIO!$Y$316:$Y$356</definedName>
    <definedName name="_EJE7" localSheetId="19">[2]INICIO!$Y$316:$Y$356</definedName>
    <definedName name="_EJE7" localSheetId="20">[2]INICIO!$Y$316:$Y$356</definedName>
    <definedName name="_EJE7" localSheetId="21">[2]INICIO!$Y$316:$Y$356</definedName>
    <definedName name="_EJE7" localSheetId="22">[2]INICIO!$Y$316:$Y$356</definedName>
    <definedName name="_EJE7" localSheetId="23">[2]INICIO!$Y$316:$Y$356</definedName>
    <definedName name="_EJE7" localSheetId="2">[2]INICIO!$Y$316:$Y$356</definedName>
    <definedName name="_EJE7" localSheetId="3">[2]INICIO!$Y$316:$Y$356</definedName>
    <definedName name="_EJE7" localSheetId="4">[2]INICIO!$Y$316:$Y$356</definedName>
    <definedName name="_EJE7" localSheetId="30">[3]INICIO!$Y$316:$Y$356</definedName>
    <definedName name="_EJE7" localSheetId="29">[3]INICIO!$Y$316:$Y$356</definedName>
    <definedName name="_EJE7">[2]INICIO!$Y$316:$Y$356</definedName>
    <definedName name="_xlnm._FilterDatabase" localSheetId="5" hidden="1">'APP-1'!$A$7:$Q$91</definedName>
    <definedName name="_xlnm._FilterDatabase" localSheetId="8" hidden="1">'APP-3 5A173'!$R$8:$U$13</definedName>
    <definedName name="_xlnm._FilterDatabase" localSheetId="9" hidden="1">'APP-3 5MG65'!$R$8:$U$25</definedName>
    <definedName name="_xlnm._FilterDatabase" localSheetId="10" hidden="1">'APP-3 5MY65'!$R$8:$U$17</definedName>
    <definedName name="_xlnm._FilterDatabase" localSheetId="12" hidden="1">'APP-3 5O170'!$R$8:$U$85</definedName>
    <definedName name="_xlnm._FilterDatabase" localSheetId="11" hidden="1">'APP-3 5P170'!$R$8:$U$21</definedName>
    <definedName name="_xlnm._FilterDatabase" localSheetId="13" hidden="1">'APP-3 5P265'!$R$8:$U$13</definedName>
    <definedName name="_xlnm._FilterDatabase" localSheetId="14" hidden="1">'APP-3 5P270'!$R$8:$U$18</definedName>
    <definedName name="_xlnm._FilterDatabase" localSheetId="15" hidden="1">'APP-3 5P670'!$R$8:$U$16</definedName>
    <definedName name="_xlnm._FilterDatabase" localSheetId="7" hidden="1">'APP-3 GENERAL'!$R$8:$U$91</definedName>
    <definedName name="_Toc256789589" localSheetId="4">EPC!$A$1</definedName>
    <definedName name="adys_tipo" localSheetId="5">[2]INICIO!$AR$24:$AR$27</definedName>
    <definedName name="adys_tipo" localSheetId="6">[2]INICIO!$AR$24:$AR$27</definedName>
    <definedName name="adys_tipo" localSheetId="8">[2]INICIO!$AR$24:$AR$27</definedName>
    <definedName name="adys_tipo" localSheetId="9">[2]INICIO!$AR$24:$AR$27</definedName>
    <definedName name="adys_tipo" localSheetId="10">[2]INICIO!$AR$24:$AR$27</definedName>
    <definedName name="adys_tipo" localSheetId="12">[2]INICIO!$AR$24:$AR$27</definedName>
    <definedName name="adys_tipo" localSheetId="11">[2]INICIO!$AR$24:$AR$27</definedName>
    <definedName name="adys_tipo" localSheetId="13">[2]INICIO!$AR$24:$AR$27</definedName>
    <definedName name="adys_tipo" localSheetId="14">[2]INICIO!$AR$24:$AR$27</definedName>
    <definedName name="adys_tipo" localSheetId="15">[2]INICIO!$AR$24:$AR$27</definedName>
    <definedName name="adys_tipo" localSheetId="7">[2]INICIO!$AR$24:$AR$27</definedName>
    <definedName name="adys_tipo" localSheetId="24">[1]INICIO!$AR$24:$AR$27</definedName>
    <definedName name="adys_tipo" localSheetId="25">[1]INICIO!$AR$24:$AR$27</definedName>
    <definedName name="adys_tipo" localSheetId="26">[1]INICIO!$AR$24:$AR$27</definedName>
    <definedName name="adys_tipo" localSheetId="27">[1]INICIO!$AR$24:$AR$27</definedName>
    <definedName name="adys_tipo" localSheetId="28">[1]INICIO!$AR$24:$AR$27</definedName>
    <definedName name="adys_tipo" localSheetId="16">[2]INICIO!$AR$24:$AR$27</definedName>
    <definedName name="adys_tipo" localSheetId="17">[2]INICIO!$AR$24:$AR$27</definedName>
    <definedName name="adys_tipo" localSheetId="18">[2]INICIO!$AR$24:$AR$27</definedName>
    <definedName name="adys_tipo" localSheetId="19">[2]INICIO!$AR$24:$AR$27</definedName>
    <definedName name="adys_tipo" localSheetId="20">[2]INICIO!$AR$24:$AR$27</definedName>
    <definedName name="adys_tipo" localSheetId="21">[2]INICIO!$AR$24:$AR$27</definedName>
    <definedName name="adys_tipo" localSheetId="22">[2]INICIO!$AR$24:$AR$27</definedName>
    <definedName name="adys_tipo" localSheetId="23">[2]INICIO!$AR$24:$AR$27</definedName>
    <definedName name="adys_tipo" localSheetId="2">[2]INICIO!$AR$24:$AR$27</definedName>
    <definedName name="adys_tipo" localSheetId="3">[2]INICIO!$AR$24:$AR$27</definedName>
    <definedName name="adys_tipo" localSheetId="4">[2]INICIO!$AR$24:$AR$27</definedName>
    <definedName name="adys_tipo" localSheetId="30">[3]INICIO!$AR$24:$AR$27</definedName>
    <definedName name="adys_tipo" localSheetId="29">[3]INICIO!$AR$24:$AR$27</definedName>
    <definedName name="adys_tipo">[2]INICIO!$AR$24:$AR$27</definedName>
    <definedName name="AI" localSheetId="5">[2]INICIO!$AU$5:$AW$543</definedName>
    <definedName name="AI" localSheetId="6">[2]INICIO!$AU$5:$AW$543</definedName>
    <definedName name="AI" localSheetId="8">[2]INICIO!$AU$5:$AW$543</definedName>
    <definedName name="AI" localSheetId="9">[2]INICIO!$AU$5:$AW$543</definedName>
    <definedName name="AI" localSheetId="10">[2]INICIO!$AU$5:$AW$543</definedName>
    <definedName name="AI" localSheetId="12">[2]INICIO!$AU$5:$AW$543</definedName>
    <definedName name="AI" localSheetId="11">[2]INICIO!$AU$5:$AW$543</definedName>
    <definedName name="AI" localSheetId="13">[2]INICIO!$AU$5:$AW$543</definedName>
    <definedName name="AI" localSheetId="14">[2]INICIO!$AU$5:$AW$543</definedName>
    <definedName name="AI" localSheetId="15">[2]INICIO!$AU$5:$AW$543</definedName>
    <definedName name="AI" localSheetId="7">[2]INICIO!$AU$5:$AW$543</definedName>
    <definedName name="AI" localSheetId="24">[1]INICIO!$AU$5:$AW$543</definedName>
    <definedName name="AI" localSheetId="25">[1]INICIO!$AU$5:$AW$543</definedName>
    <definedName name="AI" localSheetId="26">[1]INICIO!$AU$5:$AW$543</definedName>
    <definedName name="AI" localSheetId="27">[1]INICIO!$AU$5:$AW$543</definedName>
    <definedName name="AI" localSheetId="28">[1]INICIO!$AU$5:$AW$543</definedName>
    <definedName name="AI" localSheetId="16">[2]INICIO!$AU$5:$AW$543</definedName>
    <definedName name="AI" localSheetId="17">[2]INICIO!$AU$5:$AW$543</definedName>
    <definedName name="AI" localSheetId="18">[2]INICIO!$AU$5:$AW$543</definedName>
    <definedName name="AI" localSheetId="19">[2]INICIO!$AU$5:$AW$543</definedName>
    <definedName name="AI" localSheetId="20">[2]INICIO!$AU$5:$AW$543</definedName>
    <definedName name="AI" localSheetId="21">[2]INICIO!$AU$5:$AW$543</definedName>
    <definedName name="AI" localSheetId="22">[2]INICIO!$AU$5:$AW$543</definedName>
    <definedName name="AI" localSheetId="23">[2]INICIO!$AU$5:$AW$543</definedName>
    <definedName name="AI" localSheetId="2">[2]INICIO!$AU$5:$AW$543</definedName>
    <definedName name="AI" localSheetId="3">[2]INICIO!$AU$5:$AW$543</definedName>
    <definedName name="AI" localSheetId="4">[2]INICIO!$AU$5:$AW$543</definedName>
    <definedName name="AI" localSheetId="30">[3]INICIO!$AU$5:$AW$543</definedName>
    <definedName name="AI" localSheetId="29">[3]INICIO!$AU$5:$AW$543</definedName>
    <definedName name="AI">[2]INICIO!$AU$5:$AW$543</definedName>
    <definedName name="_xlnm.Print_Area" localSheetId="5">'APP-1'!$A$1:$Q$95</definedName>
    <definedName name="_xlnm.Print_Area" localSheetId="6">'APP-2'!$A$1:$G$90</definedName>
    <definedName name="_xlnm.Print_Area" localSheetId="8">'APP-3 5A173'!$A$1:$U$15</definedName>
    <definedName name="_xlnm.Print_Area" localSheetId="9">'APP-3 5MG65'!$A$1:$U$34</definedName>
    <definedName name="_xlnm.Print_Area" localSheetId="10">'APP-3 5MY65'!$A$1:$U$19</definedName>
    <definedName name="_xlnm.Print_Area" localSheetId="12">'APP-3 5O170'!$A$1:$U$87</definedName>
    <definedName name="_xlnm.Print_Area" localSheetId="11">'APP-3 5P170'!$A$1:$U$23</definedName>
    <definedName name="_xlnm.Print_Area" localSheetId="13">'APP-3 5P265'!$A$1:$U$15</definedName>
    <definedName name="_xlnm.Print_Area" localSheetId="14">'APP-3 5P270'!$A$1:$U$20</definedName>
    <definedName name="_xlnm.Print_Area" localSheetId="15">'APP-3 5P670'!$A$1:$U$18</definedName>
    <definedName name="_xlnm.Print_Area" localSheetId="7">'APP-3 GENERAL'!$A$1:$U$93</definedName>
    <definedName name="_xlnm.Print_Area" localSheetId="24">'AR 1'!$A$1:$O$114</definedName>
    <definedName name="_xlnm.Print_Area" localSheetId="25">'AR 2'!$A$1:$O$31</definedName>
    <definedName name="_xlnm.Print_Area" localSheetId="26">'AR 3'!$A$1:$O$27</definedName>
    <definedName name="_xlnm.Print_Area" localSheetId="27">'AR 4'!$A$1:$O$136</definedName>
    <definedName name="_xlnm.Print_Area" localSheetId="28">'AR 5'!$A$1:$O$26</definedName>
    <definedName name="_xlnm.Print_Area" localSheetId="0">CARATULA!$A$1:$K$39</definedName>
    <definedName name="_xlnm.Print_Area" localSheetId="2">'ECG-1'!$A$1:$I$31</definedName>
    <definedName name="_xlnm.Print_Area" localSheetId="38">'Formato 6d'!$B$2:$I$37</definedName>
    <definedName name="_xlnm.Print_Area" localSheetId="30">'IAPP FAIS'!$B$2:$L$13</definedName>
    <definedName name="_xlnm.Print_Area" localSheetId="29">'IAPP FORTAMUN'!$A$2:$K$14</definedName>
    <definedName name="_xlnm.Print_Area" localSheetId="37">PPD!$A$1:$G$128</definedName>
    <definedName name="CAPIT" localSheetId="5">#REF!</definedName>
    <definedName name="CAPIT" localSheetId="6">#REF!</definedName>
    <definedName name="CAPIT" localSheetId="8">#REF!</definedName>
    <definedName name="CAPIT" localSheetId="9">#REF!</definedName>
    <definedName name="CAPIT" localSheetId="10">#REF!</definedName>
    <definedName name="CAPIT" localSheetId="12">#REF!</definedName>
    <definedName name="CAPIT" localSheetId="11">#REF!</definedName>
    <definedName name="CAPIT" localSheetId="13">#REF!</definedName>
    <definedName name="CAPIT" localSheetId="14">#REF!</definedName>
    <definedName name="CAPIT" localSheetId="15">#REF!</definedName>
    <definedName name="CAPIT" localSheetId="7">#REF!</definedName>
    <definedName name="CAPIT" localSheetId="24">#REF!</definedName>
    <definedName name="CAPIT" localSheetId="25">#REF!</definedName>
    <definedName name="CAPIT" localSheetId="26">#REF!</definedName>
    <definedName name="CAPIT" localSheetId="27">#REF!</definedName>
    <definedName name="CAPIT" localSheetId="28">#REF!</definedName>
    <definedName name="CAPIT" localSheetId="16">#REF!</definedName>
    <definedName name="CAPIT" localSheetId="17">#REF!</definedName>
    <definedName name="CAPIT" localSheetId="18">#REF!</definedName>
    <definedName name="CAPIT" localSheetId="19">#REF!</definedName>
    <definedName name="CAPIT" localSheetId="20">#REF!</definedName>
    <definedName name="CAPIT" localSheetId="21">#REF!</definedName>
    <definedName name="CAPIT" localSheetId="22">#REF!</definedName>
    <definedName name="CAPIT" localSheetId="23">#REF!</definedName>
    <definedName name="CAPIT" localSheetId="2">#REF!</definedName>
    <definedName name="CAPIT" localSheetId="3">#REF!</definedName>
    <definedName name="CAPIT" localSheetId="4">#REF!</definedName>
    <definedName name="CAPIT" localSheetId="38">#REF!</definedName>
    <definedName name="CAPIT" localSheetId="30">#REF!</definedName>
    <definedName name="CAPIT">#REF!</definedName>
    <definedName name="CENPAR" localSheetId="5">#REF!</definedName>
    <definedName name="CENPAR" localSheetId="6">#REF!</definedName>
    <definedName name="CENPAR" localSheetId="8">#REF!</definedName>
    <definedName name="CENPAR" localSheetId="9">#REF!</definedName>
    <definedName name="CENPAR" localSheetId="10">#REF!</definedName>
    <definedName name="CENPAR" localSheetId="12">#REF!</definedName>
    <definedName name="CENPAR" localSheetId="11">#REF!</definedName>
    <definedName name="CENPAR" localSheetId="13">#REF!</definedName>
    <definedName name="CENPAR" localSheetId="14">#REF!</definedName>
    <definedName name="CENPAR" localSheetId="15">#REF!</definedName>
    <definedName name="CENPAR" localSheetId="7">#REF!</definedName>
    <definedName name="CENPAR" localSheetId="24">#REF!</definedName>
    <definedName name="CENPAR" localSheetId="25">#REF!</definedName>
    <definedName name="CENPAR" localSheetId="26">#REF!</definedName>
    <definedName name="CENPAR" localSheetId="27">#REF!</definedName>
    <definedName name="CENPAR" localSheetId="28">#REF!</definedName>
    <definedName name="CENPAR" localSheetId="16">#REF!</definedName>
    <definedName name="CENPAR" localSheetId="17">#REF!</definedName>
    <definedName name="CENPAR" localSheetId="18">#REF!</definedName>
    <definedName name="CENPAR" localSheetId="19">#REF!</definedName>
    <definedName name="CENPAR" localSheetId="20">#REF!</definedName>
    <definedName name="CENPAR" localSheetId="21">#REF!</definedName>
    <definedName name="CENPAR" localSheetId="22">#REF!</definedName>
    <definedName name="CENPAR" localSheetId="23">#REF!</definedName>
    <definedName name="CENPAR" localSheetId="2">#REF!</definedName>
    <definedName name="CENPAR" localSheetId="3">#REF!</definedName>
    <definedName name="CENPAR" localSheetId="4">#REF!</definedName>
    <definedName name="CENPAR" localSheetId="38">#REF!</definedName>
    <definedName name="CENPAR" localSheetId="30">#REF!</definedName>
    <definedName name="CENPAR">#REF!</definedName>
    <definedName name="datos" localSheetId="5">OFFSET([4]datos!$A$1,0,0,COUNTA([4]datos!$A$1:$A$65536),23)</definedName>
    <definedName name="datos" localSheetId="6">OFFSET([4]datos!$A$1,0,0,COUNTA([4]datos!$A$1:$A$65536),23)</definedName>
    <definedName name="datos" localSheetId="8">OFFSET([4]datos!$A$1,0,0,COUNTA([4]datos!$A$1:$A$65536),23)</definedName>
    <definedName name="datos" localSheetId="9">OFFSET([4]datos!$A$1,0,0,COUNTA([4]datos!$A$1:$A$65536),23)</definedName>
    <definedName name="datos" localSheetId="10">OFFSET([4]datos!$A$1,0,0,COUNTA([4]datos!$A$1:$A$65536),23)</definedName>
    <definedName name="datos" localSheetId="12">OFFSET([4]datos!$A$1,0,0,COUNTA([4]datos!$A$1:$A$65536),23)</definedName>
    <definedName name="datos" localSheetId="11">OFFSET([4]datos!$A$1,0,0,COUNTA([4]datos!$A$1:$A$65536),23)</definedName>
    <definedName name="datos" localSheetId="13">OFFSET([4]datos!$A$1,0,0,COUNTA([4]datos!$A$1:$A$65536),23)</definedName>
    <definedName name="datos" localSheetId="14">OFFSET([4]datos!$A$1,0,0,COUNTA([4]datos!$A$1:$A$65536),23)</definedName>
    <definedName name="datos" localSheetId="15">OFFSET([4]datos!$A$1,0,0,COUNTA([4]datos!$A$1:$A$65536),23)</definedName>
    <definedName name="datos" localSheetId="7">OFFSET([4]datos!$A$1,0,0,COUNTA([4]datos!$A$1:$A$65536),23)</definedName>
    <definedName name="datos" localSheetId="24">OFFSET([5]datos!$A$1,0,0,COUNTA([5]datos!$A:$A),23)</definedName>
    <definedName name="datos" localSheetId="25">OFFSET([5]datos!$A$1,0,0,COUNTA([5]datos!$A:$A),23)</definedName>
    <definedName name="datos" localSheetId="26">OFFSET([5]datos!$A$1,0,0,COUNTA([5]datos!$A:$A),23)</definedName>
    <definedName name="datos" localSheetId="27">OFFSET([5]datos!$A$1,0,0,COUNTA([5]datos!$A:$A),23)</definedName>
    <definedName name="datos" localSheetId="28">OFFSET([5]datos!$A$1,0,0,COUNTA([5]datos!$A:$A),23)</definedName>
    <definedName name="datos" localSheetId="16">OFFSET([4]datos!$A$1,0,0,COUNTA([4]datos!$A$1:$A$65536),23)</definedName>
    <definedName name="datos" localSheetId="17">OFFSET([4]datos!$A$1,0,0,COUNTA([4]datos!$A$1:$A$65536),23)</definedName>
    <definedName name="datos" localSheetId="18">OFFSET([4]datos!$A$1,0,0,COUNTA([4]datos!$A$1:$A$65536),23)</definedName>
    <definedName name="datos" localSheetId="19">OFFSET([4]datos!$A$1,0,0,COUNTA([4]datos!$A$1:$A$65536),23)</definedName>
    <definedName name="datos" localSheetId="20">OFFSET([4]datos!$A$1,0,0,COUNTA([4]datos!$A$1:$A$65536),23)</definedName>
    <definedName name="datos" localSheetId="21">OFFSET([4]datos!$A$1,0,0,COUNTA([4]datos!$A$1:$A$65536),23)</definedName>
    <definedName name="datos" localSheetId="22">OFFSET([4]datos!$A$1,0,0,COUNTA([4]datos!$A$1:$A$65536),23)</definedName>
    <definedName name="datos" localSheetId="23">OFFSET([4]datos!$A$1,0,0,COUNTA([4]datos!$A$1:$A$65536),23)</definedName>
    <definedName name="datos" localSheetId="36">OFFSET([2]datos!$A$1,0,0,COUNTA([2]datos!$A:$A),23)</definedName>
    <definedName name="datos" localSheetId="2">OFFSET([4]datos!$A$1,0,0,COUNTA([4]datos!$A$1:$A$65536),23)</definedName>
    <definedName name="datos" localSheetId="3">OFFSET([4]datos!$A$1,0,0,COUNTA([4]datos!$A$1:$A$65536),23)</definedName>
    <definedName name="datos" localSheetId="4">OFFSET([4]datos!$A$1,0,0,COUNTA([4]datos!$A$1:$A$65536),23)</definedName>
    <definedName name="datos" localSheetId="30">OFFSET([6]datos!$A$1,0,0,COUNTA([6]datos!$A:$A),23)</definedName>
    <definedName name="datos" localSheetId="29">OFFSET([6]datos!$A$1,0,0,COUNTA([6]datos!$A:$A),23)</definedName>
    <definedName name="datos">OFFSET([4]datos!$A$1,0,0,COUNTA([4]datos!$A$1:$A$65536),23)</definedName>
    <definedName name="dc" localSheetId="5">#REF!</definedName>
    <definedName name="dc" localSheetId="6">#REF!</definedName>
    <definedName name="dc" localSheetId="8">#REF!</definedName>
    <definedName name="dc" localSheetId="9">#REF!</definedName>
    <definedName name="dc" localSheetId="10">#REF!</definedName>
    <definedName name="dc" localSheetId="12">#REF!</definedName>
    <definedName name="dc" localSheetId="11">#REF!</definedName>
    <definedName name="dc" localSheetId="13">#REF!</definedName>
    <definedName name="dc" localSheetId="14">#REF!</definedName>
    <definedName name="dc" localSheetId="15">#REF!</definedName>
    <definedName name="dc" localSheetId="7">#REF!</definedName>
    <definedName name="dc" localSheetId="24">#REF!</definedName>
    <definedName name="dc" localSheetId="25">#REF!</definedName>
    <definedName name="dc" localSheetId="26">#REF!</definedName>
    <definedName name="dc" localSheetId="27">#REF!</definedName>
    <definedName name="dc" localSheetId="28">#REF!</definedName>
    <definedName name="dc" localSheetId="16">#REF!</definedName>
    <definedName name="dc" localSheetId="17">#REF!</definedName>
    <definedName name="dc" localSheetId="18">#REF!</definedName>
    <definedName name="dc" localSheetId="19">#REF!</definedName>
    <definedName name="dc" localSheetId="20">#REF!</definedName>
    <definedName name="dc" localSheetId="21">#REF!</definedName>
    <definedName name="dc" localSheetId="22">#REF!</definedName>
    <definedName name="dc" localSheetId="23">#REF!</definedName>
    <definedName name="dc" localSheetId="2">#REF!</definedName>
    <definedName name="dc" localSheetId="3">#REF!</definedName>
    <definedName name="dc" localSheetId="4">#REF!</definedName>
    <definedName name="dc" localSheetId="38">#REF!</definedName>
    <definedName name="dc" localSheetId="30">#REF!</definedName>
    <definedName name="dc">#REF!</definedName>
    <definedName name="DEFAULT" localSheetId="5">[2]INICIO!$AA$10</definedName>
    <definedName name="DEFAULT" localSheetId="6">[2]INICIO!$AA$10</definedName>
    <definedName name="DEFAULT" localSheetId="8">[2]INICIO!$AA$10</definedName>
    <definedName name="DEFAULT" localSheetId="9">[2]INICIO!$AA$10</definedName>
    <definedName name="DEFAULT" localSheetId="10">[2]INICIO!$AA$10</definedName>
    <definedName name="DEFAULT" localSheetId="12">[2]INICIO!$AA$10</definedName>
    <definedName name="DEFAULT" localSheetId="11">[2]INICIO!$AA$10</definedName>
    <definedName name="DEFAULT" localSheetId="13">[2]INICIO!$AA$10</definedName>
    <definedName name="DEFAULT" localSheetId="14">[2]INICIO!$AA$10</definedName>
    <definedName name="DEFAULT" localSheetId="15">[2]INICIO!$AA$10</definedName>
    <definedName name="DEFAULT" localSheetId="7">[2]INICIO!$AA$10</definedName>
    <definedName name="DEFAULT" localSheetId="24">[1]INICIO!$AA$10</definedName>
    <definedName name="DEFAULT" localSheetId="25">[1]INICIO!$AA$10</definedName>
    <definedName name="DEFAULT" localSheetId="26">[1]INICIO!$AA$10</definedName>
    <definedName name="DEFAULT" localSheetId="27">[1]INICIO!$AA$10</definedName>
    <definedName name="DEFAULT" localSheetId="28">[1]INICIO!$AA$10</definedName>
    <definedName name="DEFAULT" localSheetId="16">[2]INICIO!$AA$10</definedName>
    <definedName name="DEFAULT" localSheetId="17">[2]INICIO!$AA$10</definedName>
    <definedName name="DEFAULT" localSheetId="18">[2]INICIO!$AA$10</definedName>
    <definedName name="DEFAULT" localSheetId="19">[2]INICIO!$AA$10</definedName>
    <definedName name="DEFAULT" localSheetId="20">[2]INICIO!$AA$10</definedName>
    <definedName name="DEFAULT" localSheetId="21">[2]INICIO!$AA$10</definedName>
    <definedName name="DEFAULT" localSheetId="22">[2]INICIO!$AA$10</definedName>
    <definedName name="DEFAULT" localSheetId="23">[2]INICIO!$AA$10</definedName>
    <definedName name="DEFAULT" localSheetId="2">[2]INICIO!$AA$10</definedName>
    <definedName name="DEFAULT" localSheetId="3">[2]INICIO!$AA$10</definedName>
    <definedName name="DEFAULT" localSheetId="4">[2]INICIO!$AA$10</definedName>
    <definedName name="DEFAULT" localSheetId="30">[3]INICIO!$AA$10</definedName>
    <definedName name="DEFAULT" localSheetId="29">[3]INICIO!$AA$10</definedName>
    <definedName name="DEFAULT">[2]INICIO!$AA$10</definedName>
    <definedName name="DEUDA" localSheetId="5">#REF!</definedName>
    <definedName name="DEUDA" localSheetId="6">#REF!</definedName>
    <definedName name="DEUDA" localSheetId="8">#REF!</definedName>
    <definedName name="DEUDA" localSheetId="9">#REF!</definedName>
    <definedName name="DEUDA" localSheetId="10">#REF!</definedName>
    <definedName name="DEUDA" localSheetId="12">#REF!</definedName>
    <definedName name="DEUDA" localSheetId="11">#REF!</definedName>
    <definedName name="DEUDA" localSheetId="13">#REF!</definedName>
    <definedName name="DEUDA" localSheetId="14">#REF!</definedName>
    <definedName name="DEUDA" localSheetId="15">#REF!</definedName>
    <definedName name="DEUDA" localSheetId="7">#REF!</definedName>
    <definedName name="DEUDA" localSheetId="24">#REF!</definedName>
    <definedName name="DEUDA" localSheetId="25">#REF!</definedName>
    <definedName name="DEUDA" localSheetId="26">#REF!</definedName>
    <definedName name="DEUDA" localSheetId="27">#REF!</definedName>
    <definedName name="DEUDA" localSheetId="28">#REF!</definedName>
    <definedName name="DEUDA" localSheetId="16">#REF!</definedName>
    <definedName name="DEUDA" localSheetId="17">#REF!</definedName>
    <definedName name="DEUDA" localSheetId="18">#REF!</definedName>
    <definedName name="DEUDA" localSheetId="19">#REF!</definedName>
    <definedName name="DEUDA" localSheetId="20">#REF!</definedName>
    <definedName name="DEUDA" localSheetId="21">#REF!</definedName>
    <definedName name="DEUDA" localSheetId="22">#REF!</definedName>
    <definedName name="DEUDA" localSheetId="23">#REF!</definedName>
    <definedName name="DEUDA" localSheetId="2">#REF!</definedName>
    <definedName name="DEUDA" localSheetId="3">#REF!</definedName>
    <definedName name="DEUDA" localSheetId="4">#REF!</definedName>
    <definedName name="DEUDA" localSheetId="38">#REF!</definedName>
    <definedName name="DEUDA" localSheetId="30">#REF!</definedName>
    <definedName name="DEUDA">#REF!</definedName>
    <definedName name="egvb" localSheetId="5">#REF!</definedName>
    <definedName name="egvb" localSheetId="6">#REF!</definedName>
    <definedName name="egvb" localSheetId="8">#REF!</definedName>
    <definedName name="egvb" localSheetId="9">#REF!</definedName>
    <definedName name="egvb" localSheetId="10">#REF!</definedName>
    <definedName name="egvb" localSheetId="12">#REF!</definedName>
    <definedName name="egvb" localSheetId="11">#REF!</definedName>
    <definedName name="egvb" localSheetId="13">#REF!</definedName>
    <definedName name="egvb" localSheetId="14">#REF!</definedName>
    <definedName name="egvb" localSheetId="15">#REF!</definedName>
    <definedName name="egvb" localSheetId="7">#REF!</definedName>
    <definedName name="egvb" localSheetId="24">#REF!</definedName>
    <definedName name="egvb" localSheetId="25">#REF!</definedName>
    <definedName name="egvb" localSheetId="26">#REF!</definedName>
    <definedName name="egvb" localSheetId="27">#REF!</definedName>
    <definedName name="egvb" localSheetId="28">#REF!</definedName>
    <definedName name="egvb" localSheetId="16">#REF!</definedName>
    <definedName name="egvb" localSheetId="17">#REF!</definedName>
    <definedName name="egvb" localSheetId="18">#REF!</definedName>
    <definedName name="egvb" localSheetId="19">#REF!</definedName>
    <definedName name="egvb" localSheetId="20">#REF!</definedName>
    <definedName name="egvb" localSheetId="21">#REF!</definedName>
    <definedName name="egvb" localSheetId="22">#REF!</definedName>
    <definedName name="egvb" localSheetId="23">#REF!</definedName>
    <definedName name="egvb" localSheetId="2">#REF!</definedName>
    <definedName name="egvb" localSheetId="3">#REF!</definedName>
    <definedName name="egvb" localSheetId="4">#REF!</definedName>
    <definedName name="egvb" localSheetId="38">#REF!</definedName>
    <definedName name="egvb" localSheetId="30">#REF!</definedName>
    <definedName name="egvb">#REF!</definedName>
    <definedName name="EJER" localSheetId="5">#REF!</definedName>
    <definedName name="EJER" localSheetId="6">#REF!</definedName>
    <definedName name="EJER" localSheetId="8">#REF!</definedName>
    <definedName name="EJER" localSheetId="9">#REF!</definedName>
    <definedName name="EJER" localSheetId="10">#REF!</definedName>
    <definedName name="EJER" localSheetId="12">#REF!</definedName>
    <definedName name="EJER" localSheetId="11">#REF!</definedName>
    <definedName name="EJER" localSheetId="13">#REF!</definedName>
    <definedName name="EJER" localSheetId="14">#REF!</definedName>
    <definedName name="EJER" localSheetId="15">#REF!</definedName>
    <definedName name="EJER" localSheetId="7">#REF!</definedName>
    <definedName name="EJER" localSheetId="24">#REF!</definedName>
    <definedName name="EJER" localSheetId="25">#REF!</definedName>
    <definedName name="EJER" localSheetId="26">#REF!</definedName>
    <definedName name="EJER" localSheetId="27">#REF!</definedName>
    <definedName name="EJER" localSheetId="28">#REF!</definedName>
    <definedName name="EJER" localSheetId="16">#REF!</definedName>
    <definedName name="EJER" localSheetId="17">#REF!</definedName>
    <definedName name="EJER" localSheetId="18">#REF!</definedName>
    <definedName name="EJER" localSheetId="19">#REF!</definedName>
    <definedName name="EJER" localSheetId="20">#REF!</definedName>
    <definedName name="EJER" localSheetId="21">#REF!</definedName>
    <definedName name="EJER" localSheetId="22">#REF!</definedName>
    <definedName name="EJER" localSheetId="23">#REF!</definedName>
    <definedName name="EJER" localSheetId="2">#REF!</definedName>
    <definedName name="EJER" localSheetId="3">#REF!</definedName>
    <definedName name="EJER" localSheetId="4">#REF!</definedName>
    <definedName name="EJER" localSheetId="38">#REF!</definedName>
    <definedName name="EJER" localSheetId="30">#REF!</definedName>
    <definedName name="EJER">#REF!</definedName>
    <definedName name="EJES" localSheetId="5">[2]INICIO!$Y$151:$Y$157</definedName>
    <definedName name="EJES" localSheetId="6">[2]INICIO!$Y$151:$Y$157</definedName>
    <definedName name="EJES" localSheetId="8">[2]INICIO!$Y$151:$Y$157</definedName>
    <definedName name="EJES" localSheetId="9">[2]INICIO!$Y$151:$Y$157</definedName>
    <definedName name="EJES" localSheetId="10">[2]INICIO!$Y$151:$Y$157</definedName>
    <definedName name="EJES" localSheetId="12">[2]INICIO!$Y$151:$Y$157</definedName>
    <definedName name="EJES" localSheetId="11">[2]INICIO!$Y$151:$Y$157</definedName>
    <definedName name="EJES" localSheetId="13">[2]INICIO!$Y$151:$Y$157</definedName>
    <definedName name="EJES" localSheetId="14">[2]INICIO!$Y$151:$Y$157</definedName>
    <definedName name="EJES" localSheetId="15">[2]INICIO!$Y$151:$Y$157</definedName>
    <definedName name="EJES" localSheetId="7">[2]INICIO!$Y$151:$Y$157</definedName>
    <definedName name="EJES" localSheetId="24">[1]INICIO!$Y$151:$Y$157</definedName>
    <definedName name="EJES" localSheetId="25">[1]INICIO!$Y$151:$Y$157</definedName>
    <definedName name="EJES" localSheetId="26">[1]INICIO!$Y$151:$Y$157</definedName>
    <definedName name="EJES" localSheetId="27">[1]INICIO!$Y$151:$Y$157</definedName>
    <definedName name="EJES" localSheetId="28">[1]INICIO!$Y$151:$Y$157</definedName>
    <definedName name="EJES" localSheetId="16">[2]INICIO!$Y$151:$Y$157</definedName>
    <definedName name="EJES" localSheetId="17">[2]INICIO!$Y$151:$Y$157</definedName>
    <definedName name="EJES" localSheetId="18">[2]INICIO!$Y$151:$Y$157</definedName>
    <definedName name="EJES" localSheetId="19">[2]INICIO!$Y$151:$Y$157</definedName>
    <definedName name="EJES" localSheetId="20">[2]INICIO!$Y$151:$Y$157</definedName>
    <definedName name="EJES" localSheetId="21">[2]INICIO!$Y$151:$Y$157</definedName>
    <definedName name="EJES" localSheetId="22">[2]INICIO!$Y$151:$Y$157</definedName>
    <definedName name="EJES" localSheetId="23">[2]INICIO!$Y$151:$Y$157</definedName>
    <definedName name="EJES" localSheetId="2">[2]INICIO!$Y$151:$Y$157</definedName>
    <definedName name="EJES" localSheetId="3">[2]INICIO!$Y$151:$Y$157</definedName>
    <definedName name="EJES" localSheetId="4">[2]INICIO!$Y$151:$Y$157</definedName>
    <definedName name="EJES" localSheetId="30">[3]INICIO!$Y$151:$Y$157</definedName>
    <definedName name="EJES" localSheetId="29">[3]INICIO!$Y$151:$Y$157</definedName>
    <definedName name="EJES">[2]INICIO!$Y$151:$Y$157</definedName>
    <definedName name="ENFPEM" localSheetId="5">#REF!</definedName>
    <definedName name="ENFPEM" localSheetId="6">#REF!</definedName>
    <definedName name="ENFPEM" localSheetId="8">#REF!</definedName>
    <definedName name="ENFPEM" localSheetId="9">#REF!</definedName>
    <definedName name="ENFPEM" localSheetId="10">#REF!</definedName>
    <definedName name="ENFPEM" localSheetId="12">#REF!</definedName>
    <definedName name="ENFPEM" localSheetId="11">#REF!</definedName>
    <definedName name="ENFPEM" localSheetId="13">#REF!</definedName>
    <definedName name="ENFPEM" localSheetId="14">#REF!</definedName>
    <definedName name="ENFPEM" localSheetId="15">#REF!</definedName>
    <definedName name="ENFPEM" localSheetId="7">#REF!</definedName>
    <definedName name="ENFPEM" localSheetId="25">#REF!</definedName>
    <definedName name="ENFPEM" localSheetId="26">#REF!</definedName>
    <definedName name="ENFPEM" localSheetId="27">#REF!</definedName>
    <definedName name="ENFPEM" localSheetId="28">#REF!</definedName>
    <definedName name="ENFPEM" localSheetId="16">#REF!</definedName>
    <definedName name="ENFPEM" localSheetId="17">#REF!</definedName>
    <definedName name="ENFPEM" localSheetId="18">#REF!</definedName>
    <definedName name="ENFPEM" localSheetId="19">#REF!</definedName>
    <definedName name="ENFPEM" localSheetId="20">#REF!</definedName>
    <definedName name="ENFPEM" localSheetId="21">#REF!</definedName>
    <definedName name="ENFPEM" localSheetId="22">#REF!</definedName>
    <definedName name="ENFPEM" localSheetId="23">#REF!</definedName>
    <definedName name="ENFPEM" localSheetId="2">#REF!</definedName>
    <definedName name="ENFPEM" localSheetId="3">#REF!</definedName>
    <definedName name="ENFPEM" localSheetId="4">#REF!</definedName>
    <definedName name="ENFPEM" localSheetId="38">#REF!</definedName>
    <definedName name="ENFPEM" localSheetId="30">#REF!</definedName>
    <definedName name="ENFPEM">#REF!</definedName>
    <definedName name="FIDCOS" localSheetId="5">[2]INICIO!$DH$5:$DI$96</definedName>
    <definedName name="FIDCOS" localSheetId="6">[2]INICIO!$DH$5:$DI$96</definedName>
    <definedName name="FIDCOS" localSheetId="8">[2]INICIO!$DH$5:$DI$96</definedName>
    <definedName name="FIDCOS" localSheetId="9">[2]INICIO!$DH$5:$DI$96</definedName>
    <definedName name="FIDCOS" localSheetId="10">[2]INICIO!$DH$5:$DI$96</definedName>
    <definedName name="FIDCOS" localSheetId="12">[2]INICIO!$DH$5:$DI$96</definedName>
    <definedName name="FIDCOS" localSheetId="11">[2]INICIO!$DH$5:$DI$96</definedName>
    <definedName name="FIDCOS" localSheetId="13">[2]INICIO!$DH$5:$DI$96</definedName>
    <definedName name="FIDCOS" localSheetId="14">[2]INICIO!$DH$5:$DI$96</definedName>
    <definedName name="FIDCOS" localSheetId="15">[2]INICIO!$DH$5:$DI$96</definedName>
    <definedName name="FIDCOS" localSheetId="7">[2]INICIO!$DH$5:$DI$96</definedName>
    <definedName name="FIDCOS" localSheetId="24">[1]INICIO!$DH$5:$DI$96</definedName>
    <definedName name="FIDCOS" localSheetId="25">[1]INICIO!$DH$5:$DI$96</definedName>
    <definedName name="FIDCOS" localSheetId="26">[1]INICIO!$DH$5:$DI$96</definedName>
    <definedName name="FIDCOS" localSheetId="27">[1]INICIO!$DH$5:$DI$96</definedName>
    <definedName name="FIDCOS" localSheetId="28">[1]INICIO!$DH$5:$DI$96</definedName>
    <definedName name="FIDCOS" localSheetId="16">[2]INICIO!$DH$5:$DI$96</definedName>
    <definedName name="FIDCOS" localSheetId="17">[2]INICIO!$DH$5:$DI$96</definedName>
    <definedName name="FIDCOS" localSheetId="18">[2]INICIO!$DH$5:$DI$96</definedName>
    <definedName name="FIDCOS" localSheetId="19">[2]INICIO!$DH$5:$DI$96</definedName>
    <definedName name="FIDCOS" localSheetId="20">[2]INICIO!$DH$5:$DI$96</definedName>
    <definedName name="FIDCOS" localSheetId="21">[2]INICIO!$DH$5:$DI$96</definedName>
    <definedName name="FIDCOS" localSheetId="22">[2]INICIO!$DH$5:$DI$96</definedName>
    <definedName name="FIDCOS" localSheetId="23">[2]INICIO!$DH$5:$DI$96</definedName>
    <definedName name="FIDCOS" localSheetId="2">[2]INICIO!$DH$5:$DI$96</definedName>
    <definedName name="FIDCOS" localSheetId="3">[2]INICIO!$DH$5:$DI$96</definedName>
    <definedName name="FIDCOS" localSheetId="4">[2]INICIO!$DH$5:$DI$96</definedName>
    <definedName name="FIDCOS" localSheetId="30">[3]INICIO!$DH$5:$DI$96</definedName>
    <definedName name="FIDCOS" localSheetId="29">[3]INICIO!$DH$5:$DI$96</definedName>
    <definedName name="FIDCOS">[2]INICIO!$DH$5:$DI$96</definedName>
    <definedName name="FPC" localSheetId="5">[2]INICIO!$DE$5:$DF$96</definedName>
    <definedName name="FPC" localSheetId="6">[2]INICIO!$DE$5:$DF$96</definedName>
    <definedName name="FPC" localSheetId="8">[2]INICIO!$DE$5:$DF$96</definedName>
    <definedName name="FPC" localSheetId="9">[2]INICIO!$DE$5:$DF$96</definedName>
    <definedName name="FPC" localSheetId="10">[2]INICIO!$DE$5:$DF$96</definedName>
    <definedName name="FPC" localSheetId="12">[2]INICIO!$DE$5:$DF$96</definedName>
    <definedName name="FPC" localSheetId="11">[2]INICIO!$DE$5:$DF$96</definedName>
    <definedName name="FPC" localSheetId="13">[2]INICIO!$DE$5:$DF$96</definedName>
    <definedName name="FPC" localSheetId="14">[2]INICIO!$DE$5:$DF$96</definedName>
    <definedName name="FPC" localSheetId="15">[2]INICIO!$DE$5:$DF$96</definedName>
    <definedName name="FPC" localSheetId="7">[2]INICIO!$DE$5:$DF$96</definedName>
    <definedName name="FPC" localSheetId="24">[1]INICIO!$DE$5:$DF$96</definedName>
    <definedName name="FPC" localSheetId="25">[1]INICIO!$DE$5:$DF$96</definedName>
    <definedName name="FPC" localSheetId="26">[1]INICIO!$DE$5:$DF$96</definedName>
    <definedName name="FPC" localSheetId="27">[1]INICIO!$DE$5:$DF$96</definedName>
    <definedName name="FPC" localSheetId="28">[1]INICIO!$DE$5:$DF$96</definedName>
    <definedName name="FPC" localSheetId="16">[2]INICIO!$DE$5:$DF$96</definedName>
    <definedName name="FPC" localSheetId="17">[2]INICIO!$DE$5:$DF$96</definedName>
    <definedName name="FPC" localSheetId="18">[2]INICIO!$DE$5:$DF$96</definedName>
    <definedName name="FPC" localSheetId="19">[2]INICIO!$DE$5:$DF$96</definedName>
    <definedName name="FPC" localSheetId="20">[2]INICIO!$DE$5:$DF$96</definedName>
    <definedName name="FPC" localSheetId="21">[2]INICIO!$DE$5:$DF$96</definedName>
    <definedName name="FPC" localSheetId="22">[2]INICIO!$DE$5:$DF$96</definedName>
    <definedName name="FPC" localSheetId="23">[2]INICIO!$DE$5:$DF$96</definedName>
    <definedName name="FPC" localSheetId="2">[2]INICIO!$DE$5:$DF$96</definedName>
    <definedName name="FPC" localSheetId="3">[2]INICIO!$DE$5:$DF$96</definedName>
    <definedName name="FPC" localSheetId="4">[2]INICIO!$DE$5:$DF$96</definedName>
    <definedName name="FPC" localSheetId="30">[3]INICIO!$DE$5:$DF$96</definedName>
    <definedName name="FPC" localSheetId="29">[3]INICIO!$DE$5:$DF$96</definedName>
    <definedName name="FPC">[2]INICIO!$DE$5:$DF$96</definedName>
    <definedName name="gasto_gci" localSheetId="5">[2]INICIO!$AO$48:$AO$49</definedName>
    <definedName name="gasto_gci" localSheetId="6">[2]INICIO!$AO$48:$AO$49</definedName>
    <definedName name="gasto_gci" localSheetId="8">[2]INICIO!$AO$48:$AO$49</definedName>
    <definedName name="gasto_gci" localSheetId="9">[2]INICIO!$AO$48:$AO$49</definedName>
    <definedName name="gasto_gci" localSheetId="10">[2]INICIO!$AO$48:$AO$49</definedName>
    <definedName name="gasto_gci" localSheetId="12">[2]INICIO!$AO$48:$AO$49</definedName>
    <definedName name="gasto_gci" localSheetId="11">[2]INICIO!$AO$48:$AO$49</definedName>
    <definedName name="gasto_gci" localSheetId="13">[2]INICIO!$AO$48:$AO$49</definedName>
    <definedName name="gasto_gci" localSheetId="14">[2]INICIO!$AO$48:$AO$49</definedName>
    <definedName name="gasto_gci" localSheetId="15">[2]INICIO!$AO$48:$AO$49</definedName>
    <definedName name="gasto_gci" localSheetId="7">[2]INICIO!$AO$48:$AO$49</definedName>
    <definedName name="gasto_gci" localSheetId="24">[1]INICIO!$AO$48:$AO$49</definedName>
    <definedName name="gasto_gci" localSheetId="25">[1]INICIO!$AO$48:$AO$49</definedName>
    <definedName name="gasto_gci" localSheetId="26">[1]INICIO!$AO$48:$AO$49</definedName>
    <definedName name="gasto_gci" localSheetId="27">[1]INICIO!$AO$48:$AO$49</definedName>
    <definedName name="gasto_gci" localSheetId="28">[1]INICIO!$AO$48:$AO$49</definedName>
    <definedName name="gasto_gci" localSheetId="16">[2]INICIO!$AO$48:$AO$49</definedName>
    <definedName name="gasto_gci" localSheetId="17">[2]INICIO!$AO$48:$AO$49</definedName>
    <definedName name="gasto_gci" localSheetId="18">[2]INICIO!$AO$48:$AO$49</definedName>
    <definedName name="gasto_gci" localSheetId="19">[2]INICIO!$AO$48:$AO$49</definedName>
    <definedName name="gasto_gci" localSheetId="20">[2]INICIO!$AO$48:$AO$49</definedName>
    <definedName name="gasto_gci" localSheetId="21">[2]INICIO!$AO$48:$AO$49</definedName>
    <definedName name="gasto_gci" localSheetId="22">[2]INICIO!$AO$48:$AO$49</definedName>
    <definedName name="gasto_gci" localSheetId="23">[2]INICIO!$AO$48:$AO$49</definedName>
    <definedName name="gasto_gci" localSheetId="2">[2]INICIO!$AO$48:$AO$49</definedName>
    <definedName name="gasto_gci" localSheetId="3">[2]INICIO!$AO$48:$AO$49</definedName>
    <definedName name="gasto_gci" localSheetId="4">[2]INICIO!$AO$48:$AO$49</definedName>
    <definedName name="gasto_gci" localSheetId="30">[3]INICIO!$AO$48:$AO$49</definedName>
    <definedName name="gasto_gci" localSheetId="29">[3]INICIO!$AO$48:$AO$49</definedName>
    <definedName name="gasto_gci">[2]INICIO!$AO$48:$AO$49</definedName>
    <definedName name="KEY">[7]cats!$A$1:$B$9</definedName>
    <definedName name="LABEL" localSheetId="5">[4]INICIO!$AY$5:$AZ$97</definedName>
    <definedName name="LABEL" localSheetId="6">[4]INICIO!$AY$5:$AZ$97</definedName>
    <definedName name="LABEL" localSheetId="8">[4]INICIO!$AY$5:$AZ$97</definedName>
    <definedName name="LABEL" localSheetId="9">[4]INICIO!$AY$5:$AZ$97</definedName>
    <definedName name="LABEL" localSheetId="10">[4]INICIO!$AY$5:$AZ$97</definedName>
    <definedName name="LABEL" localSheetId="12">[4]INICIO!$AY$5:$AZ$97</definedName>
    <definedName name="LABEL" localSheetId="11">[4]INICIO!$AY$5:$AZ$97</definedName>
    <definedName name="LABEL" localSheetId="13">[4]INICIO!$AY$5:$AZ$97</definedName>
    <definedName name="LABEL" localSheetId="14">[4]INICIO!$AY$5:$AZ$97</definedName>
    <definedName name="LABEL" localSheetId="15">[4]INICIO!$AY$5:$AZ$97</definedName>
    <definedName name="LABEL" localSheetId="7">[4]INICIO!$AY$5:$AZ$97</definedName>
    <definedName name="LABEL" localSheetId="24">[5]INICIO!$AY$5:$AZ$97</definedName>
    <definedName name="LABEL" localSheetId="25">[5]INICIO!$AY$5:$AZ$97</definedName>
    <definedName name="LABEL" localSheetId="26">[5]INICIO!$AY$5:$AZ$97</definedName>
    <definedName name="LABEL" localSheetId="27">[5]INICIO!$AY$5:$AZ$97</definedName>
    <definedName name="LABEL" localSheetId="28">[5]INICIO!$AY$5:$AZ$97</definedName>
    <definedName name="LABEL" localSheetId="16">[4]INICIO!$AY$5:$AZ$97</definedName>
    <definedName name="LABEL" localSheetId="17">[4]INICIO!$AY$5:$AZ$97</definedName>
    <definedName name="LABEL" localSheetId="18">[4]INICIO!$AY$5:$AZ$97</definedName>
    <definedName name="LABEL" localSheetId="19">[4]INICIO!$AY$5:$AZ$97</definedName>
    <definedName name="LABEL" localSheetId="20">[4]INICIO!$AY$5:$AZ$97</definedName>
    <definedName name="LABEL" localSheetId="21">[4]INICIO!$AY$5:$AZ$97</definedName>
    <definedName name="LABEL" localSheetId="22">[4]INICIO!$AY$5:$AZ$97</definedName>
    <definedName name="LABEL" localSheetId="23">[4]INICIO!$AY$5:$AZ$97</definedName>
    <definedName name="LABEL" localSheetId="36">[2]INICIO!$AY$5:$AZ$97</definedName>
    <definedName name="LABEL" localSheetId="2">[4]INICIO!$AY$5:$AZ$97</definedName>
    <definedName name="LABEL" localSheetId="3">[4]INICIO!$AY$5:$AZ$97</definedName>
    <definedName name="LABEL" localSheetId="4">[4]INICIO!$AY$5:$AZ$97</definedName>
    <definedName name="LABEL" localSheetId="30">[6]INICIO!$AY$5:$AZ$97</definedName>
    <definedName name="LABEL" localSheetId="29">[6]INICIO!$AY$5:$AZ$97</definedName>
    <definedName name="LABEL">[4]INICIO!$AY$5:$AZ$97</definedName>
    <definedName name="label1g" localSheetId="5">[2]INICIO!$AA$19</definedName>
    <definedName name="label1g" localSheetId="6">[2]INICIO!$AA$19</definedName>
    <definedName name="label1g" localSheetId="8">[2]INICIO!$AA$19</definedName>
    <definedName name="label1g" localSheetId="9">[2]INICIO!$AA$19</definedName>
    <definedName name="label1g" localSheetId="10">[2]INICIO!$AA$19</definedName>
    <definedName name="label1g" localSheetId="12">[2]INICIO!$AA$19</definedName>
    <definedName name="label1g" localSheetId="11">[2]INICIO!$AA$19</definedName>
    <definedName name="label1g" localSheetId="13">[2]INICIO!$AA$19</definedName>
    <definedName name="label1g" localSheetId="14">[2]INICIO!$AA$19</definedName>
    <definedName name="label1g" localSheetId="15">[2]INICIO!$AA$19</definedName>
    <definedName name="label1g" localSheetId="7">[2]INICIO!$AA$19</definedName>
    <definedName name="label1g" localSheetId="24">[1]INICIO!$AA$19</definedName>
    <definedName name="label1g" localSheetId="25">[1]INICIO!$AA$19</definedName>
    <definedName name="label1g" localSheetId="26">[1]INICIO!$AA$19</definedName>
    <definedName name="label1g" localSheetId="27">[1]INICIO!$AA$19</definedName>
    <definedName name="label1g" localSheetId="28">[1]INICIO!$AA$19</definedName>
    <definedName name="label1g" localSheetId="16">[2]INICIO!$AA$19</definedName>
    <definedName name="label1g" localSheetId="17">[2]INICIO!$AA$19</definedName>
    <definedName name="label1g" localSheetId="18">[2]INICIO!$AA$19</definedName>
    <definedName name="label1g" localSheetId="19">[2]INICIO!$AA$19</definedName>
    <definedName name="label1g" localSheetId="20">[2]INICIO!$AA$19</definedName>
    <definedName name="label1g" localSheetId="21">[2]INICIO!$AA$19</definedName>
    <definedName name="label1g" localSheetId="22">[2]INICIO!$AA$19</definedName>
    <definedName name="label1g" localSheetId="23">[2]INICIO!$AA$19</definedName>
    <definedName name="label1g" localSheetId="2">[2]INICIO!$AA$19</definedName>
    <definedName name="label1g" localSheetId="3">[2]INICIO!$AA$19</definedName>
    <definedName name="label1g" localSheetId="4">[2]INICIO!$AA$19</definedName>
    <definedName name="label1g" localSheetId="30">[3]INICIO!$AA$19</definedName>
    <definedName name="label1g" localSheetId="29">[3]INICIO!$AA$19</definedName>
    <definedName name="label1g">[2]INICIO!$AA$19</definedName>
    <definedName name="label1S" localSheetId="5">[2]INICIO!$AA$22</definedName>
    <definedName name="label1S" localSheetId="6">[2]INICIO!$AA$22</definedName>
    <definedName name="label1S" localSheetId="8">[2]INICIO!$AA$22</definedName>
    <definedName name="label1S" localSheetId="9">[2]INICIO!$AA$22</definedName>
    <definedName name="label1S" localSheetId="10">[2]INICIO!$AA$22</definedName>
    <definedName name="label1S" localSheetId="12">[2]INICIO!$AA$22</definedName>
    <definedName name="label1S" localSheetId="11">[2]INICIO!$AA$22</definedName>
    <definedName name="label1S" localSheetId="13">[2]INICIO!$AA$22</definedName>
    <definedName name="label1S" localSheetId="14">[2]INICIO!$AA$22</definedName>
    <definedName name="label1S" localSheetId="15">[2]INICIO!$AA$22</definedName>
    <definedName name="label1S" localSheetId="7">[2]INICIO!$AA$22</definedName>
    <definedName name="label1S" localSheetId="24">[1]INICIO!$AA$22</definedName>
    <definedName name="label1S" localSheetId="25">[1]INICIO!$AA$22</definedName>
    <definedName name="label1S" localSheetId="26">[1]INICIO!$AA$22</definedName>
    <definedName name="label1S" localSheetId="27">[1]INICIO!$AA$22</definedName>
    <definedName name="label1S" localSheetId="28">[1]INICIO!$AA$22</definedName>
    <definedName name="label1S" localSheetId="16">[2]INICIO!$AA$22</definedName>
    <definedName name="label1S" localSheetId="17">[2]INICIO!$AA$22</definedName>
    <definedName name="label1S" localSheetId="18">[2]INICIO!$AA$22</definedName>
    <definedName name="label1S" localSheetId="19">[2]INICIO!$AA$22</definedName>
    <definedName name="label1S" localSheetId="20">[2]INICIO!$AA$22</definedName>
    <definedName name="label1S" localSheetId="21">[2]INICIO!$AA$22</definedName>
    <definedName name="label1S" localSheetId="22">[2]INICIO!$AA$22</definedName>
    <definedName name="label1S" localSheetId="23">[2]INICIO!$AA$22</definedName>
    <definedName name="label1S" localSheetId="2">[2]INICIO!$AA$22</definedName>
    <definedName name="label1S" localSheetId="3">[2]INICIO!$AA$22</definedName>
    <definedName name="label1S" localSheetId="4">[2]INICIO!$AA$22</definedName>
    <definedName name="label1S" localSheetId="30">[3]INICIO!$AA$22</definedName>
    <definedName name="label1S" localSheetId="29">[3]INICIO!$AA$22</definedName>
    <definedName name="label1S">[2]INICIO!$AA$22</definedName>
    <definedName name="label2g" localSheetId="5">[2]INICIO!$AA$20</definedName>
    <definedName name="label2g" localSheetId="6">[2]INICIO!$AA$20</definedName>
    <definedName name="label2g" localSheetId="8">[2]INICIO!$AA$20</definedName>
    <definedName name="label2g" localSheetId="9">[2]INICIO!$AA$20</definedName>
    <definedName name="label2g" localSheetId="10">[2]INICIO!$AA$20</definedName>
    <definedName name="label2g" localSheetId="12">[2]INICIO!$AA$20</definedName>
    <definedName name="label2g" localSheetId="11">[2]INICIO!$AA$20</definedName>
    <definedName name="label2g" localSheetId="13">[2]INICIO!$AA$20</definedName>
    <definedName name="label2g" localSheetId="14">[2]INICIO!$AA$20</definedName>
    <definedName name="label2g" localSheetId="15">[2]INICIO!$AA$20</definedName>
    <definedName name="label2g" localSheetId="7">[2]INICIO!$AA$20</definedName>
    <definedName name="label2g" localSheetId="24">[1]INICIO!$AA$20</definedName>
    <definedName name="label2g" localSheetId="25">[1]INICIO!$AA$20</definedName>
    <definedName name="label2g" localSheetId="26">[1]INICIO!$AA$20</definedName>
    <definedName name="label2g" localSheetId="27">[1]INICIO!$AA$20</definedName>
    <definedName name="label2g" localSheetId="28">[1]INICIO!$AA$20</definedName>
    <definedName name="label2g" localSheetId="16">[2]INICIO!$AA$20</definedName>
    <definedName name="label2g" localSheetId="17">[2]INICIO!$AA$20</definedName>
    <definedName name="label2g" localSheetId="18">[2]INICIO!$AA$20</definedName>
    <definedName name="label2g" localSheetId="19">[2]INICIO!$AA$20</definedName>
    <definedName name="label2g" localSheetId="20">[2]INICIO!$AA$20</definedName>
    <definedName name="label2g" localSheetId="21">[2]INICIO!$AA$20</definedName>
    <definedName name="label2g" localSheetId="22">[2]INICIO!$AA$20</definedName>
    <definedName name="label2g" localSheetId="23">[2]INICIO!$AA$20</definedName>
    <definedName name="label2g" localSheetId="2">[2]INICIO!$AA$20</definedName>
    <definedName name="label2g" localSheetId="3">[2]INICIO!$AA$20</definedName>
    <definedName name="label2g" localSheetId="4">[2]INICIO!$AA$20</definedName>
    <definedName name="label2g" localSheetId="30">[3]INICIO!$AA$20</definedName>
    <definedName name="label2g" localSheetId="29">[3]INICIO!$AA$20</definedName>
    <definedName name="label2g">[2]INICIO!$AA$20</definedName>
    <definedName name="label2S" localSheetId="5">[2]INICIO!$AA$23</definedName>
    <definedName name="label2S" localSheetId="6">[2]INICIO!$AA$23</definedName>
    <definedName name="label2S" localSheetId="8">[2]INICIO!$AA$23</definedName>
    <definedName name="label2S" localSheetId="9">[2]INICIO!$AA$23</definedName>
    <definedName name="label2S" localSheetId="10">[2]INICIO!$AA$23</definedName>
    <definedName name="label2S" localSheetId="12">[2]INICIO!$AA$23</definedName>
    <definedName name="label2S" localSheetId="11">[2]INICIO!$AA$23</definedName>
    <definedName name="label2S" localSheetId="13">[2]INICIO!$AA$23</definedName>
    <definedName name="label2S" localSheetId="14">[2]INICIO!$AA$23</definedName>
    <definedName name="label2S" localSheetId="15">[2]INICIO!$AA$23</definedName>
    <definedName name="label2S" localSheetId="7">[2]INICIO!$AA$23</definedName>
    <definedName name="label2S" localSheetId="24">[1]INICIO!$AA$23</definedName>
    <definedName name="label2S" localSheetId="25">[1]INICIO!$AA$23</definedName>
    <definedName name="label2S" localSheetId="26">[1]INICIO!$AA$23</definedName>
    <definedName name="label2S" localSheetId="27">[1]INICIO!$AA$23</definedName>
    <definedName name="label2S" localSheetId="28">[1]INICIO!$AA$23</definedName>
    <definedName name="label2S" localSheetId="16">[2]INICIO!$AA$23</definedName>
    <definedName name="label2S" localSheetId="17">[2]INICIO!$AA$23</definedName>
    <definedName name="label2S" localSheetId="18">[2]INICIO!$AA$23</definedName>
    <definedName name="label2S" localSheetId="19">[2]INICIO!$AA$23</definedName>
    <definedName name="label2S" localSheetId="20">[2]INICIO!$AA$23</definedName>
    <definedName name="label2S" localSheetId="21">[2]INICIO!$AA$23</definedName>
    <definedName name="label2S" localSheetId="22">[2]INICIO!$AA$23</definedName>
    <definedName name="label2S" localSheetId="23">[2]INICIO!$AA$23</definedName>
    <definedName name="label2S" localSheetId="2">[2]INICIO!$AA$23</definedName>
    <definedName name="label2S" localSheetId="3">[2]INICIO!$AA$23</definedName>
    <definedName name="label2S" localSheetId="4">[2]INICIO!$AA$23</definedName>
    <definedName name="label2S" localSheetId="30">[3]INICIO!$AA$23</definedName>
    <definedName name="label2S" localSheetId="29">[3]INICIO!$AA$23</definedName>
    <definedName name="label2S">[2]INICIO!$AA$23</definedName>
    <definedName name="Líneadeacción" localSheetId="5">[4]INICIO!#REF!</definedName>
    <definedName name="Líneadeacción" localSheetId="6">[4]INICIO!#REF!</definedName>
    <definedName name="Líneadeacción" localSheetId="8">[4]INICIO!#REF!</definedName>
    <definedName name="Líneadeacción" localSheetId="9">[4]INICIO!#REF!</definedName>
    <definedName name="Líneadeacción" localSheetId="10">[4]INICIO!#REF!</definedName>
    <definedName name="Líneadeacción" localSheetId="12">[4]INICIO!#REF!</definedName>
    <definedName name="Líneadeacción" localSheetId="11">[4]INICIO!#REF!</definedName>
    <definedName name="Líneadeacción" localSheetId="13">[4]INICIO!#REF!</definedName>
    <definedName name="Líneadeacción" localSheetId="14">[4]INICIO!#REF!</definedName>
    <definedName name="Líneadeacción" localSheetId="15">[4]INICIO!#REF!</definedName>
    <definedName name="Líneadeacción" localSheetId="7">[4]INICIO!#REF!</definedName>
    <definedName name="Líneadeacción" localSheetId="24">[5]INICIO!#REF!</definedName>
    <definedName name="Líneadeacción" localSheetId="25">[5]INICIO!#REF!</definedName>
    <definedName name="Líneadeacción" localSheetId="26">[5]INICIO!#REF!</definedName>
    <definedName name="Líneadeacción" localSheetId="27">[5]INICIO!#REF!</definedName>
    <definedName name="Líneadeacción" localSheetId="28">[5]INICIO!#REF!</definedName>
    <definedName name="Líneadeacción" localSheetId="16">[4]INICIO!#REF!</definedName>
    <definedName name="Líneadeacción" localSheetId="17">[4]INICIO!#REF!</definedName>
    <definedName name="Líneadeacción" localSheetId="18">[4]INICIO!#REF!</definedName>
    <definedName name="Líneadeacción" localSheetId="19">[4]INICIO!#REF!</definedName>
    <definedName name="Líneadeacción" localSheetId="20">[4]INICIO!#REF!</definedName>
    <definedName name="Líneadeacción" localSheetId="21">[4]INICIO!#REF!</definedName>
    <definedName name="Líneadeacción" localSheetId="22">[4]INICIO!#REF!</definedName>
    <definedName name="Líneadeacción" localSheetId="23">[4]INICIO!#REF!</definedName>
    <definedName name="Líneadeacción" localSheetId="31">[4]INICIO!#REF!</definedName>
    <definedName name="Líneadeacción" localSheetId="2">[4]INICIO!#REF!</definedName>
    <definedName name="Líneadeacción" localSheetId="3">[4]INICIO!#REF!</definedName>
    <definedName name="Líneadeacción" localSheetId="4">[4]INICIO!#REF!</definedName>
    <definedName name="Líneadeacción" localSheetId="35">[4]INICIO!#REF!</definedName>
    <definedName name="Líneadeacción" localSheetId="38">[4]INICIO!#REF!</definedName>
    <definedName name="Líneadeacción" localSheetId="30">[4]INICIO!#REF!</definedName>
    <definedName name="Líneadeacción">[4]INICIO!#REF!</definedName>
    <definedName name="LISTA_2016" localSheetId="5">#REF!</definedName>
    <definedName name="LISTA_2016" localSheetId="6">#REF!</definedName>
    <definedName name="LISTA_2016" localSheetId="8">#REF!</definedName>
    <definedName name="LISTA_2016" localSheetId="9">#REF!</definedName>
    <definedName name="LISTA_2016" localSheetId="10">#REF!</definedName>
    <definedName name="LISTA_2016" localSheetId="12">#REF!</definedName>
    <definedName name="LISTA_2016" localSheetId="11">#REF!</definedName>
    <definedName name="LISTA_2016" localSheetId="13">#REF!</definedName>
    <definedName name="LISTA_2016" localSheetId="14">#REF!</definedName>
    <definedName name="LISTA_2016" localSheetId="15">#REF!</definedName>
    <definedName name="LISTA_2016" localSheetId="7">#REF!</definedName>
    <definedName name="LISTA_2016" localSheetId="25">#REF!</definedName>
    <definedName name="LISTA_2016" localSheetId="26">#REF!</definedName>
    <definedName name="LISTA_2016" localSheetId="27">#REF!</definedName>
    <definedName name="LISTA_2016" localSheetId="28">#REF!</definedName>
    <definedName name="LISTA_2016" localSheetId="16">#REF!</definedName>
    <definedName name="LISTA_2016" localSheetId="17">#REF!</definedName>
    <definedName name="LISTA_2016" localSheetId="18">#REF!</definedName>
    <definedName name="LISTA_2016" localSheetId="19">#REF!</definedName>
    <definedName name="LISTA_2016" localSheetId="20">#REF!</definedName>
    <definedName name="LISTA_2016" localSheetId="21">#REF!</definedName>
    <definedName name="LISTA_2016" localSheetId="22">#REF!</definedName>
    <definedName name="LISTA_2016" localSheetId="23">#REF!</definedName>
    <definedName name="LISTA_2016" localSheetId="2">#REF!</definedName>
    <definedName name="LISTA_2016" localSheetId="3">#REF!</definedName>
    <definedName name="LISTA_2016" localSheetId="4">#REF!</definedName>
    <definedName name="LISTA_2016" localSheetId="38">#REF!</definedName>
    <definedName name="LISTA_2016" localSheetId="30">#REF!</definedName>
    <definedName name="LISTA_2016">#REF!</definedName>
    <definedName name="lista_ai" localSheetId="5">[2]INICIO!$AO$55:$AO$96</definedName>
    <definedName name="lista_ai" localSheetId="6">[2]INICIO!$AO$55:$AO$96</definedName>
    <definedName name="lista_ai" localSheetId="8">[2]INICIO!$AO$55:$AO$96</definedName>
    <definedName name="lista_ai" localSheetId="9">[2]INICIO!$AO$55:$AO$96</definedName>
    <definedName name="lista_ai" localSheetId="10">[2]INICIO!$AO$55:$AO$96</definedName>
    <definedName name="lista_ai" localSheetId="12">[2]INICIO!$AO$55:$AO$96</definedName>
    <definedName name="lista_ai" localSheetId="11">[2]INICIO!$AO$55:$AO$96</definedName>
    <definedName name="lista_ai" localSheetId="13">[2]INICIO!$AO$55:$AO$96</definedName>
    <definedName name="lista_ai" localSheetId="14">[2]INICIO!$AO$55:$AO$96</definedName>
    <definedName name="lista_ai" localSheetId="15">[2]INICIO!$AO$55:$AO$96</definedName>
    <definedName name="lista_ai" localSheetId="7">[2]INICIO!$AO$55:$AO$96</definedName>
    <definedName name="lista_ai" localSheetId="24">[1]INICIO!$AO$55:$AO$96</definedName>
    <definedName name="lista_ai" localSheetId="25">[1]INICIO!$AO$55:$AO$96</definedName>
    <definedName name="lista_ai" localSheetId="26">[1]INICIO!$AO$55:$AO$96</definedName>
    <definedName name="lista_ai" localSheetId="27">[1]INICIO!$AO$55:$AO$96</definedName>
    <definedName name="lista_ai" localSheetId="28">[1]INICIO!$AO$55:$AO$96</definedName>
    <definedName name="lista_ai" localSheetId="16">[2]INICIO!$AO$55:$AO$96</definedName>
    <definedName name="lista_ai" localSheetId="17">[2]INICIO!$AO$55:$AO$96</definedName>
    <definedName name="lista_ai" localSheetId="18">[2]INICIO!$AO$55:$AO$96</definedName>
    <definedName name="lista_ai" localSheetId="19">[2]INICIO!$AO$55:$AO$96</definedName>
    <definedName name="lista_ai" localSheetId="20">[2]INICIO!$AO$55:$AO$96</definedName>
    <definedName name="lista_ai" localSheetId="21">[2]INICIO!$AO$55:$AO$96</definedName>
    <definedName name="lista_ai" localSheetId="22">[2]INICIO!$AO$55:$AO$96</definedName>
    <definedName name="lista_ai" localSheetId="23">[2]INICIO!$AO$55:$AO$96</definedName>
    <definedName name="lista_ai" localSheetId="2">[2]INICIO!$AO$55:$AO$96</definedName>
    <definedName name="lista_ai" localSheetId="3">[2]INICIO!$AO$55:$AO$96</definedName>
    <definedName name="lista_ai" localSheetId="4">[2]INICIO!$AO$55:$AO$96</definedName>
    <definedName name="lista_ai" localSheetId="30">[3]INICIO!$AO$55:$AO$96</definedName>
    <definedName name="lista_ai" localSheetId="29">[3]INICIO!$AO$55:$AO$96</definedName>
    <definedName name="lista_ai">[2]INICIO!$AO$55:$AO$96</definedName>
    <definedName name="lista_deleg" localSheetId="5">[2]INICIO!$AR$34:$AR$49</definedName>
    <definedName name="lista_deleg" localSheetId="6">[2]INICIO!$AR$34:$AR$49</definedName>
    <definedName name="lista_deleg" localSheetId="8">[2]INICIO!$AR$34:$AR$49</definedName>
    <definedName name="lista_deleg" localSheetId="9">[2]INICIO!$AR$34:$AR$49</definedName>
    <definedName name="lista_deleg" localSheetId="10">[2]INICIO!$AR$34:$AR$49</definedName>
    <definedName name="lista_deleg" localSheetId="12">[2]INICIO!$AR$34:$AR$49</definedName>
    <definedName name="lista_deleg" localSheetId="11">[2]INICIO!$AR$34:$AR$49</definedName>
    <definedName name="lista_deleg" localSheetId="13">[2]INICIO!$AR$34:$AR$49</definedName>
    <definedName name="lista_deleg" localSheetId="14">[2]INICIO!$AR$34:$AR$49</definedName>
    <definedName name="lista_deleg" localSheetId="15">[2]INICIO!$AR$34:$AR$49</definedName>
    <definedName name="lista_deleg" localSheetId="7">[2]INICIO!$AR$34:$AR$49</definedName>
    <definedName name="lista_deleg" localSheetId="24">[1]INICIO!$AR$34:$AR$49</definedName>
    <definedName name="lista_deleg" localSheetId="25">[1]INICIO!$AR$34:$AR$49</definedName>
    <definedName name="lista_deleg" localSheetId="26">[1]INICIO!$AR$34:$AR$49</definedName>
    <definedName name="lista_deleg" localSheetId="27">[1]INICIO!$AR$34:$AR$49</definedName>
    <definedName name="lista_deleg" localSheetId="28">[1]INICIO!$AR$34:$AR$49</definedName>
    <definedName name="lista_deleg" localSheetId="16">[2]INICIO!$AR$34:$AR$49</definedName>
    <definedName name="lista_deleg" localSheetId="17">[2]INICIO!$AR$34:$AR$49</definedName>
    <definedName name="lista_deleg" localSheetId="18">[2]INICIO!$AR$34:$AR$49</definedName>
    <definedName name="lista_deleg" localSheetId="19">[2]INICIO!$AR$34:$AR$49</definedName>
    <definedName name="lista_deleg" localSheetId="20">[2]INICIO!$AR$34:$AR$49</definedName>
    <definedName name="lista_deleg" localSheetId="21">[2]INICIO!$AR$34:$AR$49</definedName>
    <definedName name="lista_deleg" localSheetId="22">[2]INICIO!$AR$34:$AR$49</definedName>
    <definedName name="lista_deleg" localSheetId="23">[2]INICIO!$AR$34:$AR$49</definedName>
    <definedName name="lista_deleg" localSheetId="2">[2]INICIO!$AR$34:$AR$49</definedName>
    <definedName name="lista_deleg" localSheetId="3">[2]INICIO!$AR$34:$AR$49</definedName>
    <definedName name="lista_deleg" localSheetId="4">[2]INICIO!$AR$34:$AR$49</definedName>
    <definedName name="lista_deleg" localSheetId="30">[3]INICIO!$AR$34:$AR$49</definedName>
    <definedName name="lista_deleg" localSheetId="29">[3]INICIO!$AR$34:$AR$49</definedName>
    <definedName name="lista_deleg">[2]INICIO!$AR$34:$AR$49</definedName>
    <definedName name="lista_eppa" localSheetId="5">[2]INICIO!$AR$55:$AS$149</definedName>
    <definedName name="lista_eppa" localSheetId="6">[2]INICIO!$AR$55:$AS$149</definedName>
    <definedName name="lista_eppa" localSheetId="8">[2]INICIO!$AR$55:$AS$149</definedName>
    <definedName name="lista_eppa" localSheetId="9">[2]INICIO!$AR$55:$AS$149</definedName>
    <definedName name="lista_eppa" localSheetId="10">[2]INICIO!$AR$55:$AS$149</definedName>
    <definedName name="lista_eppa" localSheetId="12">[2]INICIO!$AR$55:$AS$149</definedName>
    <definedName name="lista_eppa" localSheetId="11">[2]INICIO!$AR$55:$AS$149</definedName>
    <definedName name="lista_eppa" localSheetId="13">[2]INICIO!$AR$55:$AS$149</definedName>
    <definedName name="lista_eppa" localSheetId="14">[2]INICIO!$AR$55:$AS$149</definedName>
    <definedName name="lista_eppa" localSheetId="15">[2]INICIO!$AR$55:$AS$149</definedName>
    <definedName name="lista_eppa" localSheetId="7">[2]INICIO!$AR$55:$AS$149</definedName>
    <definedName name="lista_eppa" localSheetId="24">[1]INICIO!$AR$55:$AS$149</definedName>
    <definedName name="lista_eppa" localSheetId="25">[1]INICIO!$AR$55:$AS$149</definedName>
    <definedName name="lista_eppa" localSheetId="26">[1]INICIO!$AR$55:$AS$149</definedName>
    <definedName name="lista_eppa" localSheetId="27">[1]INICIO!$AR$55:$AS$149</definedName>
    <definedName name="lista_eppa" localSheetId="28">[1]INICIO!$AR$55:$AS$149</definedName>
    <definedName name="lista_eppa" localSheetId="16">[2]INICIO!$AR$55:$AS$149</definedName>
    <definedName name="lista_eppa" localSheetId="17">[2]INICIO!$AR$55:$AS$149</definedName>
    <definedName name="lista_eppa" localSheetId="18">[2]INICIO!$AR$55:$AS$149</definedName>
    <definedName name="lista_eppa" localSheetId="19">[2]INICIO!$AR$55:$AS$149</definedName>
    <definedName name="lista_eppa" localSheetId="20">[2]INICIO!$AR$55:$AS$149</definedName>
    <definedName name="lista_eppa" localSheetId="21">[2]INICIO!$AR$55:$AS$149</definedName>
    <definedName name="lista_eppa" localSheetId="22">[2]INICIO!$AR$55:$AS$149</definedName>
    <definedName name="lista_eppa" localSheetId="23">[2]INICIO!$AR$55:$AS$149</definedName>
    <definedName name="lista_eppa" localSheetId="2">[2]INICIO!$AR$55:$AS$149</definedName>
    <definedName name="lista_eppa" localSheetId="3">[2]INICIO!$AR$55:$AS$149</definedName>
    <definedName name="lista_eppa" localSheetId="4">[2]INICIO!$AR$55:$AS$149</definedName>
    <definedName name="lista_eppa" localSheetId="30">[3]INICIO!$AR$55:$AS$149</definedName>
    <definedName name="lista_eppa" localSheetId="29">[3]INICIO!$AR$55:$AS$149</definedName>
    <definedName name="lista_eppa">[2]INICIO!$AR$55:$AS$149</definedName>
    <definedName name="LISTA_UR" localSheetId="5">[2]INICIO!$Y$4:$Z$93</definedName>
    <definedName name="LISTA_UR" localSheetId="6">[2]INICIO!$Y$4:$Z$93</definedName>
    <definedName name="LISTA_UR" localSheetId="8">[2]INICIO!$Y$4:$Z$93</definedName>
    <definedName name="LISTA_UR" localSheetId="9">[2]INICIO!$Y$4:$Z$93</definedName>
    <definedName name="LISTA_UR" localSheetId="10">[2]INICIO!$Y$4:$Z$93</definedName>
    <definedName name="LISTA_UR" localSheetId="12">[2]INICIO!$Y$4:$Z$93</definedName>
    <definedName name="LISTA_UR" localSheetId="11">[2]INICIO!$Y$4:$Z$93</definedName>
    <definedName name="LISTA_UR" localSheetId="13">[2]INICIO!$Y$4:$Z$93</definedName>
    <definedName name="LISTA_UR" localSheetId="14">[2]INICIO!$Y$4:$Z$93</definedName>
    <definedName name="LISTA_UR" localSheetId="15">[2]INICIO!$Y$4:$Z$93</definedName>
    <definedName name="LISTA_UR" localSheetId="7">[2]INICIO!$Y$4:$Z$93</definedName>
    <definedName name="LISTA_UR" localSheetId="24">[1]INICIO!$Y$4:$Z$93</definedName>
    <definedName name="LISTA_UR" localSheetId="25">[1]INICIO!$Y$4:$Z$93</definedName>
    <definedName name="LISTA_UR" localSheetId="26">[1]INICIO!$Y$4:$Z$93</definedName>
    <definedName name="LISTA_UR" localSheetId="27">[1]INICIO!$Y$4:$Z$93</definedName>
    <definedName name="LISTA_UR" localSheetId="28">[1]INICIO!$Y$4:$Z$93</definedName>
    <definedName name="LISTA_UR" localSheetId="16">[2]INICIO!$Y$4:$Z$93</definedName>
    <definedName name="LISTA_UR" localSheetId="17">[2]INICIO!$Y$4:$Z$93</definedName>
    <definedName name="LISTA_UR" localSheetId="18">[2]INICIO!$Y$4:$Z$93</definedName>
    <definedName name="LISTA_UR" localSheetId="19">[2]INICIO!$Y$4:$Z$93</definedName>
    <definedName name="LISTA_UR" localSheetId="20">[2]INICIO!$Y$4:$Z$93</definedName>
    <definedName name="LISTA_UR" localSheetId="21">[2]INICIO!$Y$4:$Z$93</definedName>
    <definedName name="LISTA_UR" localSheetId="22">[2]INICIO!$Y$4:$Z$93</definedName>
    <definedName name="LISTA_UR" localSheetId="23">[2]INICIO!$Y$4:$Z$93</definedName>
    <definedName name="LISTA_UR" localSheetId="2">[2]INICIO!$Y$4:$Z$93</definedName>
    <definedName name="LISTA_UR" localSheetId="3">[2]INICIO!$Y$4:$Z$93</definedName>
    <definedName name="LISTA_UR" localSheetId="4">[2]INICIO!$Y$4:$Z$93</definedName>
    <definedName name="LISTA_UR" localSheetId="30">[3]INICIO!$Y$4:$Z$93</definedName>
    <definedName name="LISTA_UR" localSheetId="29">[3]INICIO!$Y$4:$Z$93</definedName>
    <definedName name="LISTA_UR">[2]INICIO!$Y$4:$Z$93</definedName>
    <definedName name="MAPPEGS" localSheetId="5">[4]INICIO!#REF!</definedName>
    <definedName name="MAPPEGS" localSheetId="6">[4]INICIO!#REF!</definedName>
    <definedName name="MAPPEGS" localSheetId="8">[4]INICIO!#REF!</definedName>
    <definedName name="MAPPEGS" localSheetId="9">[4]INICIO!#REF!</definedName>
    <definedName name="MAPPEGS" localSheetId="10">[4]INICIO!#REF!</definedName>
    <definedName name="MAPPEGS" localSheetId="12">[4]INICIO!#REF!</definedName>
    <definedName name="MAPPEGS" localSheetId="11">[4]INICIO!#REF!</definedName>
    <definedName name="MAPPEGS" localSheetId="13">[4]INICIO!#REF!</definedName>
    <definedName name="MAPPEGS" localSheetId="14">[4]INICIO!#REF!</definedName>
    <definedName name="MAPPEGS" localSheetId="15">[4]INICIO!#REF!</definedName>
    <definedName name="MAPPEGS" localSheetId="7">[4]INICIO!#REF!</definedName>
    <definedName name="MAPPEGS" localSheetId="24">[5]INICIO!#REF!</definedName>
    <definedName name="MAPPEGS" localSheetId="25">[5]INICIO!#REF!</definedName>
    <definedName name="MAPPEGS" localSheetId="26">[5]INICIO!#REF!</definedName>
    <definedName name="MAPPEGS" localSheetId="27">[5]INICIO!#REF!</definedName>
    <definedName name="MAPPEGS" localSheetId="28">[5]INICIO!#REF!</definedName>
    <definedName name="MAPPEGS" localSheetId="16">[4]INICIO!#REF!</definedName>
    <definedName name="MAPPEGS" localSheetId="17">[4]INICIO!#REF!</definedName>
    <definedName name="MAPPEGS" localSheetId="18">[4]INICIO!#REF!</definedName>
    <definedName name="MAPPEGS" localSheetId="19">[4]INICIO!#REF!</definedName>
    <definedName name="MAPPEGS" localSheetId="20">[4]INICIO!#REF!</definedName>
    <definedName name="MAPPEGS" localSheetId="21">[4]INICIO!#REF!</definedName>
    <definedName name="MAPPEGS" localSheetId="22">[4]INICIO!#REF!</definedName>
    <definedName name="MAPPEGS" localSheetId="23">[4]INICIO!#REF!</definedName>
    <definedName name="MAPPEGS" localSheetId="31">[4]INICIO!#REF!</definedName>
    <definedName name="MAPPEGS" localSheetId="2">[4]INICIO!#REF!</definedName>
    <definedName name="MAPPEGS" localSheetId="3">[4]INICIO!#REF!</definedName>
    <definedName name="MAPPEGS" localSheetId="4">[4]INICIO!#REF!</definedName>
    <definedName name="MAPPEGS" localSheetId="35">[4]INICIO!#REF!</definedName>
    <definedName name="MAPPEGS" localSheetId="38">[4]INICIO!#REF!</definedName>
    <definedName name="MAPPEGS" localSheetId="30">[4]INICIO!#REF!</definedName>
    <definedName name="MAPPEGS">[4]INICIO!#REF!</definedName>
    <definedName name="MODIF" localSheetId="5">[2]datos!$U$2:$U$31674</definedName>
    <definedName name="MODIF" localSheetId="6">[2]datos!$U$2:$U$31674</definedName>
    <definedName name="MODIF" localSheetId="8">[2]datos!$U$2:$U$31674</definedName>
    <definedName name="MODIF" localSheetId="9">[2]datos!$U$2:$U$31674</definedName>
    <definedName name="MODIF" localSheetId="10">[2]datos!$U$2:$U$31674</definedName>
    <definedName name="MODIF" localSheetId="12">[2]datos!$U$2:$U$31674</definedName>
    <definedName name="MODIF" localSheetId="11">[2]datos!$U$2:$U$31674</definedName>
    <definedName name="MODIF" localSheetId="13">[2]datos!$U$2:$U$31674</definedName>
    <definedName name="MODIF" localSheetId="14">[2]datos!$U$2:$U$31674</definedName>
    <definedName name="MODIF" localSheetId="15">[2]datos!$U$2:$U$31674</definedName>
    <definedName name="MODIF" localSheetId="7">[2]datos!$U$2:$U$31674</definedName>
    <definedName name="MODIF" localSheetId="24">[1]datos!$U$2:$U$31674</definedName>
    <definedName name="MODIF" localSheetId="25">[1]datos!$U$2:$U$31674</definedName>
    <definedName name="MODIF" localSheetId="26">[1]datos!$U$2:$U$31674</definedName>
    <definedName name="MODIF" localSheetId="27">[1]datos!$U$2:$U$31674</definedName>
    <definedName name="MODIF" localSheetId="28">[1]datos!$U$2:$U$31674</definedName>
    <definedName name="MODIF" localSheetId="16">[2]datos!$U$2:$U$31674</definedName>
    <definedName name="MODIF" localSheetId="17">[2]datos!$U$2:$U$31674</definedName>
    <definedName name="MODIF" localSheetId="18">[2]datos!$U$2:$U$31674</definedName>
    <definedName name="MODIF" localSheetId="19">[2]datos!$U$2:$U$31674</definedName>
    <definedName name="MODIF" localSheetId="20">[2]datos!$U$2:$U$31674</definedName>
    <definedName name="MODIF" localSheetId="21">[2]datos!$U$2:$U$31674</definedName>
    <definedName name="MODIF" localSheetId="22">[2]datos!$U$2:$U$31674</definedName>
    <definedName name="MODIF" localSheetId="23">[2]datos!$U$2:$U$31674</definedName>
    <definedName name="MODIF" localSheetId="2">[2]datos!$U$2:$U$31674</definedName>
    <definedName name="MODIF" localSheetId="3">[2]datos!$U$2:$U$31674</definedName>
    <definedName name="MODIF" localSheetId="4">[2]datos!$U$2:$U$31674</definedName>
    <definedName name="MODIF" localSheetId="30">[3]datos!$U$2:$U$31674</definedName>
    <definedName name="MODIF" localSheetId="29">[3]datos!$U$2:$U$31674</definedName>
    <definedName name="MODIF">[2]datos!$U$2:$U$31674</definedName>
    <definedName name="MSG_ERROR1" localSheetId="5">[4]INICIO!$AA$11</definedName>
    <definedName name="MSG_ERROR1" localSheetId="6">[4]INICIO!$AA$11</definedName>
    <definedName name="MSG_ERROR1" localSheetId="8">[4]INICIO!$AA$11</definedName>
    <definedName name="MSG_ERROR1" localSheetId="9">[4]INICIO!$AA$11</definedName>
    <definedName name="MSG_ERROR1" localSheetId="10">[4]INICIO!$AA$11</definedName>
    <definedName name="MSG_ERROR1" localSheetId="12">[4]INICIO!$AA$11</definedName>
    <definedName name="MSG_ERROR1" localSheetId="11">[4]INICIO!$AA$11</definedName>
    <definedName name="MSG_ERROR1" localSheetId="13">[4]INICIO!$AA$11</definedName>
    <definedName name="MSG_ERROR1" localSheetId="14">[4]INICIO!$AA$11</definedName>
    <definedName name="MSG_ERROR1" localSheetId="15">[4]INICIO!$AA$11</definedName>
    <definedName name="MSG_ERROR1" localSheetId="7">[4]INICIO!$AA$11</definedName>
    <definedName name="MSG_ERROR1" localSheetId="24">[5]INICIO!$AA$11</definedName>
    <definedName name="MSG_ERROR1" localSheetId="25">[5]INICIO!$AA$11</definedName>
    <definedName name="MSG_ERROR1" localSheetId="26">[5]INICIO!$AA$11</definedName>
    <definedName name="MSG_ERROR1" localSheetId="27">[5]INICIO!$AA$11</definedName>
    <definedName name="MSG_ERROR1" localSheetId="28">[5]INICIO!$AA$11</definedName>
    <definedName name="MSG_ERROR1" localSheetId="16">[4]INICIO!$AA$11</definedName>
    <definedName name="MSG_ERROR1" localSheetId="17">[4]INICIO!$AA$11</definedName>
    <definedName name="MSG_ERROR1" localSheetId="18">[4]INICIO!$AA$11</definedName>
    <definedName name="MSG_ERROR1" localSheetId="19">[4]INICIO!$AA$11</definedName>
    <definedName name="MSG_ERROR1" localSheetId="20">[4]INICIO!$AA$11</definedName>
    <definedName name="MSG_ERROR1" localSheetId="21">[4]INICIO!$AA$11</definedName>
    <definedName name="MSG_ERROR1" localSheetId="22">[4]INICIO!$AA$11</definedName>
    <definedName name="MSG_ERROR1" localSheetId="23">[4]INICIO!$AA$11</definedName>
    <definedName name="MSG_ERROR1" localSheetId="36">[2]INICIO!$AA$11</definedName>
    <definedName name="MSG_ERROR1" localSheetId="2">[4]INICIO!$AA$11</definedName>
    <definedName name="MSG_ERROR1" localSheetId="3">[4]INICIO!$AA$11</definedName>
    <definedName name="MSG_ERROR1" localSheetId="4">[4]INICIO!$AA$11</definedName>
    <definedName name="MSG_ERROR1" localSheetId="30">[6]INICIO!$AA$11</definedName>
    <definedName name="MSG_ERROR1" localSheetId="29">[6]INICIO!$AA$11</definedName>
    <definedName name="MSG_ERROR1">[4]INICIO!$AA$11</definedName>
    <definedName name="MSG_ERROR2" localSheetId="5">[2]INICIO!$AA$12</definedName>
    <definedName name="MSG_ERROR2" localSheetId="6">[2]INICIO!$AA$12</definedName>
    <definedName name="MSG_ERROR2" localSheetId="8">[2]INICIO!$AA$12</definedName>
    <definedName name="MSG_ERROR2" localSheetId="9">[2]INICIO!$AA$12</definedName>
    <definedName name="MSG_ERROR2" localSheetId="10">[2]INICIO!$AA$12</definedName>
    <definedName name="MSG_ERROR2" localSheetId="12">[2]INICIO!$AA$12</definedName>
    <definedName name="MSG_ERROR2" localSheetId="11">[2]INICIO!$AA$12</definedName>
    <definedName name="MSG_ERROR2" localSheetId="13">[2]INICIO!$AA$12</definedName>
    <definedName name="MSG_ERROR2" localSheetId="14">[2]INICIO!$AA$12</definedName>
    <definedName name="MSG_ERROR2" localSheetId="15">[2]INICIO!$AA$12</definedName>
    <definedName name="MSG_ERROR2" localSheetId="7">[2]INICIO!$AA$12</definedName>
    <definedName name="MSG_ERROR2" localSheetId="24">[1]INICIO!$AA$12</definedName>
    <definedName name="MSG_ERROR2" localSheetId="25">[1]INICIO!$AA$12</definedName>
    <definedName name="MSG_ERROR2" localSheetId="26">[1]INICIO!$AA$12</definedName>
    <definedName name="MSG_ERROR2" localSheetId="27">[1]INICIO!$AA$12</definedName>
    <definedName name="MSG_ERROR2" localSheetId="28">[1]INICIO!$AA$12</definedName>
    <definedName name="MSG_ERROR2" localSheetId="16">[2]INICIO!$AA$12</definedName>
    <definedName name="MSG_ERROR2" localSheetId="17">[2]INICIO!$AA$12</definedName>
    <definedName name="MSG_ERROR2" localSheetId="18">[2]INICIO!$AA$12</definedName>
    <definedName name="MSG_ERROR2" localSheetId="19">[2]INICIO!$AA$12</definedName>
    <definedName name="MSG_ERROR2" localSheetId="20">[2]INICIO!$AA$12</definedName>
    <definedName name="MSG_ERROR2" localSheetId="21">[2]INICIO!$AA$12</definedName>
    <definedName name="MSG_ERROR2" localSheetId="22">[2]INICIO!$AA$12</definedName>
    <definedName name="MSG_ERROR2" localSheetId="23">[2]INICIO!$AA$12</definedName>
    <definedName name="MSG_ERROR2" localSheetId="2">[2]INICIO!$AA$12</definedName>
    <definedName name="MSG_ERROR2" localSheetId="3">[2]INICIO!$AA$12</definedName>
    <definedName name="MSG_ERROR2" localSheetId="4">[2]INICIO!$AA$12</definedName>
    <definedName name="MSG_ERROR2" localSheetId="30">[3]INICIO!$AA$12</definedName>
    <definedName name="MSG_ERROR2" localSheetId="29">[3]INICIO!$AA$12</definedName>
    <definedName name="MSG_ERROR2">[2]INICIO!$AA$12</definedName>
    <definedName name="NIOI" localSheetId="9">#REF!</definedName>
    <definedName name="NIOI" localSheetId="27">#REF!</definedName>
    <definedName name="NIOI" localSheetId="16">#REF!</definedName>
    <definedName name="NIOI" localSheetId="18">#REF!</definedName>
    <definedName name="NIOI">#REF!</definedName>
    <definedName name="OPCION2" localSheetId="33">[4]INICIO!#REF!</definedName>
    <definedName name="OPCION2" localSheetId="5">[4]INICIO!#REF!</definedName>
    <definedName name="OPCION2" localSheetId="6">[4]INICIO!#REF!</definedName>
    <definedName name="OPCION2" localSheetId="8">[4]INICIO!#REF!</definedName>
    <definedName name="OPCION2" localSheetId="9">[4]INICIO!#REF!</definedName>
    <definedName name="OPCION2" localSheetId="10">[4]INICIO!#REF!</definedName>
    <definedName name="OPCION2" localSheetId="12">[4]INICIO!#REF!</definedName>
    <definedName name="OPCION2" localSheetId="11">[4]INICIO!#REF!</definedName>
    <definedName name="OPCION2" localSheetId="13">[4]INICIO!#REF!</definedName>
    <definedName name="OPCION2" localSheetId="14">[4]INICIO!#REF!</definedName>
    <definedName name="OPCION2" localSheetId="15">[4]INICIO!#REF!</definedName>
    <definedName name="OPCION2" localSheetId="7">[4]INICIO!#REF!</definedName>
    <definedName name="OPCION2" localSheetId="24">[5]INICIO!#REF!</definedName>
    <definedName name="OPCION2" localSheetId="25">[5]INICIO!#REF!</definedName>
    <definedName name="OPCION2" localSheetId="26">[5]INICIO!#REF!</definedName>
    <definedName name="OPCION2" localSheetId="27">[5]INICIO!#REF!</definedName>
    <definedName name="OPCION2" localSheetId="28">[5]INICIO!#REF!</definedName>
    <definedName name="OPCION2" localSheetId="16">[4]INICIO!#REF!</definedName>
    <definedName name="OPCION2" localSheetId="17">[4]INICIO!#REF!</definedName>
    <definedName name="OPCION2" localSheetId="18">[4]INICIO!#REF!</definedName>
    <definedName name="OPCION2" localSheetId="19">[4]INICIO!#REF!</definedName>
    <definedName name="OPCION2" localSheetId="20">[4]INICIO!#REF!</definedName>
    <definedName name="OPCION2" localSheetId="21">[4]INICIO!#REF!</definedName>
    <definedName name="OPCION2" localSheetId="22">[4]INICIO!#REF!</definedName>
    <definedName name="OPCION2" localSheetId="23">[4]INICIO!#REF!</definedName>
    <definedName name="OPCION2" localSheetId="36">[2]INICIO!#REF!</definedName>
    <definedName name="OPCION2" localSheetId="31">[4]INICIO!#REF!</definedName>
    <definedName name="OPCION2" localSheetId="2">[4]INICIO!#REF!</definedName>
    <definedName name="OPCION2" localSheetId="3">[4]INICIO!#REF!</definedName>
    <definedName name="OPCION2" localSheetId="4">[4]INICIO!#REF!</definedName>
    <definedName name="OPCION2" localSheetId="35">[4]INICIO!#REF!</definedName>
    <definedName name="OPCION2" localSheetId="38">[4]INICIO!#REF!</definedName>
    <definedName name="OPCION2" localSheetId="30">[6]INICIO!#REF!</definedName>
    <definedName name="OPCION2" localSheetId="29">[6]INICIO!#REF!</definedName>
    <definedName name="OPCION2" localSheetId="37">[4]INICIO!#REF!</definedName>
    <definedName name="OPCION2">[4]INICIO!#REF!</definedName>
    <definedName name="ORIG" localSheetId="5">[2]datos!$T$2:$T$31674</definedName>
    <definedName name="ORIG" localSheetId="6">[2]datos!$T$2:$T$31674</definedName>
    <definedName name="ORIG" localSheetId="8">[2]datos!$T$2:$T$31674</definedName>
    <definedName name="ORIG" localSheetId="9">[2]datos!$T$2:$T$31674</definedName>
    <definedName name="ORIG" localSheetId="10">[2]datos!$T$2:$T$31674</definedName>
    <definedName name="ORIG" localSheetId="12">[2]datos!$T$2:$T$31674</definedName>
    <definedName name="ORIG" localSheetId="11">[2]datos!$T$2:$T$31674</definedName>
    <definedName name="ORIG" localSheetId="13">[2]datos!$T$2:$T$31674</definedName>
    <definedName name="ORIG" localSheetId="14">[2]datos!$T$2:$T$31674</definedName>
    <definedName name="ORIG" localSheetId="15">[2]datos!$T$2:$T$31674</definedName>
    <definedName name="ORIG" localSheetId="7">[2]datos!$T$2:$T$31674</definedName>
    <definedName name="ORIG" localSheetId="24">[1]datos!$T$2:$T$31674</definedName>
    <definedName name="ORIG" localSheetId="25">[1]datos!$T$2:$T$31674</definedName>
    <definedName name="ORIG" localSheetId="26">[1]datos!$T$2:$T$31674</definedName>
    <definedName name="ORIG" localSheetId="27">[1]datos!$T$2:$T$31674</definedName>
    <definedName name="ORIG" localSheetId="28">[1]datos!$T$2:$T$31674</definedName>
    <definedName name="ORIG" localSheetId="16">[2]datos!$T$2:$T$31674</definedName>
    <definedName name="ORIG" localSheetId="17">[2]datos!$T$2:$T$31674</definedName>
    <definedName name="ORIG" localSheetId="18">[2]datos!$T$2:$T$31674</definedName>
    <definedName name="ORIG" localSheetId="19">[2]datos!$T$2:$T$31674</definedName>
    <definedName name="ORIG" localSheetId="20">[2]datos!$T$2:$T$31674</definedName>
    <definedName name="ORIG" localSheetId="21">[2]datos!$T$2:$T$31674</definedName>
    <definedName name="ORIG" localSheetId="22">[2]datos!$T$2:$T$31674</definedName>
    <definedName name="ORIG" localSheetId="23">[2]datos!$T$2:$T$31674</definedName>
    <definedName name="ORIG" localSheetId="2">[2]datos!$T$2:$T$31674</definedName>
    <definedName name="ORIG" localSheetId="3">[2]datos!$T$2:$T$31674</definedName>
    <definedName name="ORIG" localSheetId="4">[2]datos!$T$2:$T$31674</definedName>
    <definedName name="ORIG" localSheetId="30">[3]datos!$T$2:$T$31674</definedName>
    <definedName name="ORIG" localSheetId="29">[3]datos!$T$2:$T$31674</definedName>
    <definedName name="ORIG">[2]datos!$T$2:$T$31674</definedName>
    <definedName name="P" localSheetId="5">[2]INICIO!$AO$5:$AP$32</definedName>
    <definedName name="P" localSheetId="6">[2]INICIO!$AO$5:$AP$32</definedName>
    <definedName name="P" localSheetId="8">[2]INICIO!$AO$5:$AP$32</definedName>
    <definedName name="P" localSheetId="9">[2]INICIO!$AO$5:$AP$32</definedName>
    <definedName name="P" localSheetId="10">[2]INICIO!$AO$5:$AP$32</definedName>
    <definedName name="P" localSheetId="12">[2]INICIO!$AO$5:$AP$32</definedName>
    <definedName name="P" localSheetId="11">[2]INICIO!$AO$5:$AP$32</definedName>
    <definedName name="P" localSheetId="13">[2]INICIO!$AO$5:$AP$32</definedName>
    <definedName name="P" localSheetId="14">[2]INICIO!$AO$5:$AP$32</definedName>
    <definedName name="P" localSheetId="15">[2]INICIO!$AO$5:$AP$32</definedName>
    <definedName name="P" localSheetId="7">[2]INICIO!$AO$5:$AP$32</definedName>
    <definedName name="P" localSheetId="24">[1]INICIO!$AO$5:$AP$32</definedName>
    <definedName name="P" localSheetId="25">[1]INICIO!$AO$5:$AP$32</definedName>
    <definedName name="P" localSheetId="26">[1]INICIO!$AO$5:$AP$32</definedName>
    <definedName name="P" localSheetId="27">[1]INICIO!$AO$5:$AP$32</definedName>
    <definedName name="P" localSheetId="28">[1]INICIO!$AO$5:$AP$32</definedName>
    <definedName name="P" localSheetId="16">[2]INICIO!$AO$5:$AP$32</definedName>
    <definedName name="P" localSheetId="17">[2]INICIO!$AO$5:$AP$32</definedName>
    <definedName name="P" localSheetId="18">[2]INICIO!$AO$5:$AP$32</definedName>
    <definedName name="P" localSheetId="19">[2]INICIO!$AO$5:$AP$32</definedName>
    <definedName name="P" localSheetId="20">[2]INICIO!$AO$5:$AP$32</definedName>
    <definedName name="P" localSheetId="21">[2]INICIO!$AO$5:$AP$32</definedName>
    <definedName name="P" localSheetId="22">[2]INICIO!$AO$5:$AP$32</definedName>
    <definedName name="P" localSheetId="23">[2]INICIO!$AO$5:$AP$32</definedName>
    <definedName name="P" localSheetId="2">[2]INICIO!$AO$5:$AP$32</definedName>
    <definedName name="P" localSheetId="3">[2]INICIO!$AO$5:$AP$32</definedName>
    <definedName name="P" localSheetId="4">[2]INICIO!$AO$5:$AP$32</definedName>
    <definedName name="P" localSheetId="30">[3]INICIO!$AO$5:$AP$32</definedName>
    <definedName name="P" localSheetId="29">[3]INICIO!$AO$5:$AP$32</definedName>
    <definedName name="P">[2]INICIO!$AO$5:$AP$32</definedName>
    <definedName name="P_K" localSheetId="5">[2]INICIO!$AO$5:$AO$32</definedName>
    <definedName name="P_K" localSheetId="6">[2]INICIO!$AO$5:$AO$32</definedName>
    <definedName name="P_K" localSheetId="8">[2]INICIO!$AO$5:$AO$32</definedName>
    <definedName name="P_K" localSheetId="9">[2]INICIO!$AO$5:$AO$32</definedName>
    <definedName name="P_K" localSheetId="10">[2]INICIO!$AO$5:$AO$32</definedName>
    <definedName name="P_K" localSheetId="12">[2]INICIO!$AO$5:$AO$32</definedName>
    <definedName name="P_K" localSheetId="11">[2]INICIO!$AO$5:$AO$32</definedName>
    <definedName name="P_K" localSheetId="13">[2]INICIO!$AO$5:$AO$32</definedName>
    <definedName name="P_K" localSheetId="14">[2]INICIO!$AO$5:$AO$32</definedName>
    <definedName name="P_K" localSheetId="15">[2]INICIO!$AO$5:$AO$32</definedName>
    <definedName name="P_K" localSheetId="7">[2]INICIO!$AO$5:$AO$32</definedName>
    <definedName name="P_K" localSheetId="24">[1]INICIO!$AO$5:$AO$32</definedName>
    <definedName name="P_K" localSheetId="25">[1]INICIO!$AO$5:$AO$32</definedName>
    <definedName name="P_K" localSheetId="26">[1]INICIO!$AO$5:$AO$32</definedName>
    <definedName name="P_K" localSheetId="27">[1]INICIO!$AO$5:$AO$32</definedName>
    <definedName name="P_K" localSheetId="28">[1]INICIO!$AO$5:$AO$32</definedName>
    <definedName name="P_K" localSheetId="16">[2]INICIO!$AO$5:$AO$32</definedName>
    <definedName name="P_K" localSheetId="17">[2]INICIO!$AO$5:$AO$32</definedName>
    <definedName name="P_K" localSheetId="18">[2]INICIO!$AO$5:$AO$32</definedName>
    <definedName name="P_K" localSheetId="19">[2]INICIO!$AO$5:$AO$32</definedName>
    <definedName name="P_K" localSheetId="20">[2]INICIO!$AO$5:$AO$32</definedName>
    <definedName name="P_K" localSheetId="21">[2]INICIO!$AO$5:$AO$32</definedName>
    <definedName name="P_K" localSheetId="22">[2]INICIO!$AO$5:$AO$32</definedName>
    <definedName name="P_K" localSheetId="23">[2]INICIO!$AO$5:$AO$32</definedName>
    <definedName name="P_K" localSheetId="2">[2]INICIO!$AO$5:$AO$32</definedName>
    <definedName name="P_K" localSheetId="3">[2]INICIO!$AO$5:$AO$32</definedName>
    <definedName name="P_K" localSheetId="4">[2]INICIO!$AO$5:$AO$32</definedName>
    <definedName name="P_K" localSheetId="30">[3]INICIO!$AO$5:$AO$32</definedName>
    <definedName name="P_K" localSheetId="29">[3]INICIO!$AO$5:$AO$32</definedName>
    <definedName name="P_K">[2]INICIO!$AO$5:$AO$32</definedName>
    <definedName name="PE" localSheetId="5">[2]INICIO!$AR$5:$AS$16</definedName>
    <definedName name="PE" localSheetId="6">[2]INICIO!$AR$5:$AS$16</definedName>
    <definedName name="PE" localSheetId="8">[2]INICIO!$AR$5:$AS$16</definedName>
    <definedName name="PE" localSheetId="9">[2]INICIO!$AR$5:$AS$16</definedName>
    <definedName name="PE" localSheetId="10">[2]INICIO!$AR$5:$AS$16</definedName>
    <definedName name="PE" localSheetId="12">[2]INICIO!$AR$5:$AS$16</definedName>
    <definedName name="PE" localSheetId="11">[2]INICIO!$AR$5:$AS$16</definedName>
    <definedName name="PE" localSheetId="13">[2]INICIO!$AR$5:$AS$16</definedName>
    <definedName name="PE" localSheetId="14">[2]INICIO!$AR$5:$AS$16</definedName>
    <definedName name="PE" localSheetId="15">[2]INICIO!$AR$5:$AS$16</definedName>
    <definedName name="PE" localSheetId="7">[2]INICIO!$AR$5:$AS$16</definedName>
    <definedName name="PE" localSheetId="24">[1]INICIO!$AR$5:$AS$16</definedName>
    <definedName name="PE" localSheetId="25">[1]INICIO!$AR$5:$AS$16</definedName>
    <definedName name="PE" localSheetId="26">[1]INICIO!$AR$5:$AS$16</definedName>
    <definedName name="PE" localSheetId="27">[1]INICIO!$AR$5:$AS$16</definedName>
    <definedName name="PE" localSheetId="28">[1]INICIO!$AR$5:$AS$16</definedName>
    <definedName name="PE" localSheetId="16">[2]INICIO!$AR$5:$AS$16</definedName>
    <definedName name="PE" localSheetId="17">[2]INICIO!$AR$5:$AS$16</definedName>
    <definedName name="PE" localSheetId="18">[2]INICIO!$AR$5:$AS$16</definedName>
    <definedName name="PE" localSheetId="19">[2]INICIO!$AR$5:$AS$16</definedName>
    <definedName name="PE" localSheetId="20">[2]INICIO!$AR$5:$AS$16</definedName>
    <definedName name="PE" localSheetId="21">[2]INICIO!$AR$5:$AS$16</definedName>
    <definedName name="PE" localSheetId="22">[2]INICIO!$AR$5:$AS$16</definedName>
    <definedName name="PE" localSheetId="23">[2]INICIO!$AR$5:$AS$16</definedName>
    <definedName name="PE" localSheetId="2">[2]INICIO!$AR$5:$AS$16</definedName>
    <definedName name="PE" localSheetId="3">[2]INICIO!$AR$5:$AS$16</definedName>
    <definedName name="PE" localSheetId="4">[2]INICIO!$AR$5:$AS$16</definedName>
    <definedName name="PE" localSheetId="30">[3]INICIO!$AR$5:$AS$16</definedName>
    <definedName name="PE" localSheetId="29">[3]INICIO!$AR$5:$AS$16</definedName>
    <definedName name="PE">[2]INICIO!$AR$5:$AS$16</definedName>
    <definedName name="PE_K" localSheetId="5">[2]INICIO!$AR$5:$AR$16</definedName>
    <definedName name="PE_K" localSheetId="6">[2]INICIO!$AR$5:$AR$16</definedName>
    <definedName name="PE_K" localSheetId="8">[2]INICIO!$AR$5:$AR$16</definedName>
    <definedName name="PE_K" localSheetId="9">[2]INICIO!$AR$5:$AR$16</definedName>
    <definedName name="PE_K" localSheetId="10">[2]INICIO!$AR$5:$AR$16</definedName>
    <definedName name="PE_K" localSheetId="12">[2]INICIO!$AR$5:$AR$16</definedName>
    <definedName name="PE_K" localSheetId="11">[2]INICIO!$AR$5:$AR$16</definedName>
    <definedName name="PE_K" localSheetId="13">[2]INICIO!$AR$5:$AR$16</definedName>
    <definedName name="PE_K" localSheetId="14">[2]INICIO!$AR$5:$AR$16</definedName>
    <definedName name="PE_K" localSheetId="15">[2]INICIO!$AR$5:$AR$16</definedName>
    <definedName name="PE_K" localSheetId="7">[2]INICIO!$AR$5:$AR$16</definedName>
    <definedName name="PE_K" localSheetId="24">[1]INICIO!$AR$5:$AR$16</definedName>
    <definedName name="PE_K" localSheetId="25">[1]INICIO!$AR$5:$AR$16</definedName>
    <definedName name="PE_K" localSheetId="26">[1]INICIO!$AR$5:$AR$16</definedName>
    <definedName name="PE_K" localSheetId="27">[1]INICIO!$AR$5:$AR$16</definedName>
    <definedName name="PE_K" localSheetId="28">[1]INICIO!$AR$5:$AR$16</definedName>
    <definedName name="PE_K" localSheetId="16">[2]INICIO!$AR$5:$AR$16</definedName>
    <definedName name="PE_K" localSheetId="17">[2]INICIO!$AR$5:$AR$16</definedName>
    <definedName name="PE_K" localSheetId="18">[2]INICIO!$AR$5:$AR$16</definedName>
    <definedName name="PE_K" localSheetId="19">[2]INICIO!$AR$5:$AR$16</definedName>
    <definedName name="PE_K" localSheetId="20">[2]INICIO!$AR$5:$AR$16</definedName>
    <definedName name="PE_K" localSheetId="21">[2]INICIO!$AR$5:$AR$16</definedName>
    <definedName name="PE_K" localSheetId="22">[2]INICIO!$AR$5:$AR$16</definedName>
    <definedName name="PE_K" localSheetId="23">[2]INICIO!$AR$5:$AR$16</definedName>
    <definedName name="PE_K" localSheetId="2">[2]INICIO!$AR$5:$AR$16</definedName>
    <definedName name="PE_K" localSheetId="3">[2]INICIO!$AR$5:$AR$16</definedName>
    <definedName name="PE_K" localSheetId="4">[2]INICIO!$AR$5:$AR$16</definedName>
    <definedName name="PE_K" localSheetId="30">[3]INICIO!$AR$5:$AR$16</definedName>
    <definedName name="PE_K" localSheetId="29">[3]INICIO!$AR$5:$AR$16</definedName>
    <definedName name="PE_K">[2]INICIO!$AR$5:$AR$16</definedName>
    <definedName name="PEDO" localSheetId="8">[5]INICIO!#REF!</definedName>
    <definedName name="PEDO" localSheetId="9">[5]INICIO!#REF!</definedName>
    <definedName name="PEDO" localSheetId="10">[5]INICIO!#REF!</definedName>
    <definedName name="PEDO" localSheetId="12">[5]INICIO!#REF!</definedName>
    <definedName name="PEDO" localSheetId="11">[5]INICIO!#REF!</definedName>
    <definedName name="PEDO" localSheetId="13">[5]INICIO!#REF!</definedName>
    <definedName name="PEDO" localSheetId="14">[5]INICIO!#REF!</definedName>
    <definedName name="PEDO" localSheetId="15">[5]INICIO!#REF!</definedName>
    <definedName name="PEDO" localSheetId="24">[5]INICIO!#REF!</definedName>
    <definedName name="PEDO" localSheetId="25">[5]INICIO!#REF!</definedName>
    <definedName name="PEDO" localSheetId="26">[5]INICIO!#REF!</definedName>
    <definedName name="PEDO" localSheetId="27">[5]INICIO!#REF!</definedName>
    <definedName name="PEDO" localSheetId="28">[5]INICIO!#REF!</definedName>
    <definedName name="PEDO" localSheetId="16">[5]INICIO!#REF!</definedName>
    <definedName name="PEDO" localSheetId="18">[5]INICIO!#REF!</definedName>
    <definedName name="PEDO" localSheetId="19">[5]INICIO!#REF!</definedName>
    <definedName name="PEDO" localSheetId="20">[5]INICIO!#REF!</definedName>
    <definedName name="PEDO" localSheetId="21">[5]INICIO!#REF!</definedName>
    <definedName name="PEDO" localSheetId="22">[5]INICIO!#REF!</definedName>
    <definedName name="PEDO" localSheetId="23">[5]INICIO!#REF!</definedName>
    <definedName name="PEDO" localSheetId="38">[5]INICIO!#REF!</definedName>
    <definedName name="PEDO" localSheetId="30">[5]INICIO!#REF!</definedName>
    <definedName name="PEDO">[5]INICIO!#REF!</definedName>
    <definedName name="PERIODO" localSheetId="5">#REF!</definedName>
    <definedName name="PERIODO" localSheetId="6">#REF!</definedName>
    <definedName name="PERIODO" localSheetId="8">#REF!</definedName>
    <definedName name="PERIODO" localSheetId="9">#REF!</definedName>
    <definedName name="PERIODO" localSheetId="10">#REF!</definedName>
    <definedName name="PERIODO" localSheetId="12">#REF!</definedName>
    <definedName name="PERIODO" localSheetId="11">#REF!</definedName>
    <definedName name="PERIODO" localSheetId="13">#REF!</definedName>
    <definedName name="PERIODO" localSheetId="14">#REF!</definedName>
    <definedName name="PERIODO" localSheetId="15">#REF!</definedName>
    <definedName name="PERIODO" localSheetId="7">#REF!</definedName>
    <definedName name="PERIODO" localSheetId="24">#REF!</definedName>
    <definedName name="PERIODO" localSheetId="25">#REF!</definedName>
    <definedName name="PERIODO" localSheetId="26">#REF!</definedName>
    <definedName name="PERIODO" localSheetId="27">#REF!</definedName>
    <definedName name="PERIODO" localSheetId="28">#REF!</definedName>
    <definedName name="PERIODO" localSheetId="16">#REF!</definedName>
    <definedName name="PERIODO" localSheetId="17">#REF!</definedName>
    <definedName name="PERIODO" localSheetId="18">#REF!</definedName>
    <definedName name="PERIODO" localSheetId="19">#REF!</definedName>
    <definedName name="PERIODO" localSheetId="20">#REF!</definedName>
    <definedName name="PERIODO" localSheetId="21">#REF!</definedName>
    <definedName name="PERIODO" localSheetId="22">#REF!</definedName>
    <definedName name="PERIODO" localSheetId="23">#REF!</definedName>
    <definedName name="PERIODO" localSheetId="2">#REF!</definedName>
    <definedName name="PERIODO" localSheetId="3">#REF!</definedName>
    <definedName name="PERIODO" localSheetId="4">#REF!</definedName>
    <definedName name="PERIODO" localSheetId="38">#REF!</definedName>
    <definedName name="PERIODO" localSheetId="30">#REF!</definedName>
    <definedName name="PERIODO">#REF!</definedName>
    <definedName name="PROG" localSheetId="5">#REF!</definedName>
    <definedName name="PROG" localSheetId="6">#REF!</definedName>
    <definedName name="PROG" localSheetId="8">#REF!</definedName>
    <definedName name="PROG" localSheetId="9">#REF!</definedName>
    <definedName name="PROG" localSheetId="10">#REF!</definedName>
    <definedName name="PROG" localSheetId="12">#REF!</definedName>
    <definedName name="PROG" localSheetId="11">#REF!</definedName>
    <definedName name="PROG" localSheetId="13">#REF!</definedName>
    <definedName name="PROG" localSheetId="14">#REF!</definedName>
    <definedName name="PROG" localSheetId="15">#REF!</definedName>
    <definedName name="PROG" localSheetId="7">#REF!</definedName>
    <definedName name="PROG" localSheetId="24">#REF!</definedName>
    <definedName name="PROG" localSheetId="25">#REF!</definedName>
    <definedName name="PROG" localSheetId="26">#REF!</definedName>
    <definedName name="PROG" localSheetId="27">#REF!</definedName>
    <definedName name="PROG" localSheetId="28">#REF!</definedName>
    <definedName name="PROG" localSheetId="16">#REF!</definedName>
    <definedName name="PROG" localSheetId="17">#REF!</definedName>
    <definedName name="PROG" localSheetId="18">#REF!</definedName>
    <definedName name="PROG" localSheetId="19">#REF!</definedName>
    <definedName name="PROG" localSheetId="20">#REF!</definedName>
    <definedName name="PROG" localSheetId="21">#REF!</definedName>
    <definedName name="PROG" localSheetId="22">#REF!</definedName>
    <definedName name="PROG" localSheetId="23">#REF!</definedName>
    <definedName name="PROG" localSheetId="2">#REF!</definedName>
    <definedName name="PROG" localSheetId="3">#REF!</definedName>
    <definedName name="PROG" localSheetId="4">#REF!</definedName>
    <definedName name="PROG" localSheetId="38">#REF!</definedName>
    <definedName name="PROG" localSheetId="30">#REF!</definedName>
    <definedName name="PROG">#REF!</definedName>
    <definedName name="ptda" localSheetId="5">#REF!</definedName>
    <definedName name="ptda" localSheetId="6">#REF!</definedName>
    <definedName name="ptda" localSheetId="8">#REF!</definedName>
    <definedName name="ptda" localSheetId="9">#REF!</definedName>
    <definedName name="ptda" localSheetId="10">#REF!</definedName>
    <definedName name="ptda" localSheetId="12">#REF!</definedName>
    <definedName name="ptda" localSheetId="11">#REF!</definedName>
    <definedName name="ptda" localSheetId="13">#REF!</definedName>
    <definedName name="ptda" localSheetId="14">#REF!</definedName>
    <definedName name="ptda" localSheetId="15">#REF!</definedName>
    <definedName name="ptda" localSheetId="7">#REF!</definedName>
    <definedName name="ptda" localSheetId="24">#REF!</definedName>
    <definedName name="ptda" localSheetId="25">#REF!</definedName>
    <definedName name="ptda" localSheetId="26">#REF!</definedName>
    <definedName name="ptda" localSheetId="27">#REF!</definedName>
    <definedName name="ptda" localSheetId="28">#REF!</definedName>
    <definedName name="ptda" localSheetId="16">#REF!</definedName>
    <definedName name="ptda" localSheetId="17">#REF!</definedName>
    <definedName name="ptda" localSheetId="18">#REF!</definedName>
    <definedName name="ptda" localSheetId="19">#REF!</definedName>
    <definedName name="ptda" localSheetId="20">#REF!</definedName>
    <definedName name="ptda" localSheetId="21">#REF!</definedName>
    <definedName name="ptda" localSheetId="22">#REF!</definedName>
    <definedName name="ptda" localSheetId="23">#REF!</definedName>
    <definedName name="ptda" localSheetId="2">#REF!</definedName>
    <definedName name="ptda" localSheetId="3">#REF!</definedName>
    <definedName name="ptda" localSheetId="4">#REF!</definedName>
    <definedName name="ptda" localSheetId="38">#REF!</definedName>
    <definedName name="ptda" localSheetId="30">#REF!</definedName>
    <definedName name="ptda">#REF!</definedName>
    <definedName name="rubros_fpc" localSheetId="5">[2]INICIO!$AO$39:$AO$42</definedName>
    <definedName name="rubros_fpc" localSheetId="6">[2]INICIO!$AO$39:$AO$42</definedName>
    <definedName name="rubros_fpc" localSheetId="8">[2]INICIO!$AO$39:$AO$42</definedName>
    <definedName name="rubros_fpc" localSheetId="9">[2]INICIO!$AO$39:$AO$42</definedName>
    <definedName name="rubros_fpc" localSheetId="10">[2]INICIO!$AO$39:$AO$42</definedName>
    <definedName name="rubros_fpc" localSheetId="12">[2]INICIO!$AO$39:$AO$42</definedName>
    <definedName name="rubros_fpc" localSheetId="11">[2]INICIO!$AO$39:$AO$42</definedName>
    <definedName name="rubros_fpc" localSheetId="13">[2]INICIO!$AO$39:$AO$42</definedName>
    <definedName name="rubros_fpc" localSheetId="14">[2]INICIO!$AO$39:$AO$42</definedName>
    <definedName name="rubros_fpc" localSheetId="15">[2]INICIO!$AO$39:$AO$42</definedName>
    <definedName name="rubros_fpc" localSheetId="7">[2]INICIO!$AO$39:$AO$42</definedName>
    <definedName name="rubros_fpc" localSheetId="24">[1]INICIO!$AO$39:$AO$42</definedName>
    <definedName name="rubros_fpc" localSheetId="25">[1]INICIO!$AO$39:$AO$42</definedName>
    <definedName name="rubros_fpc" localSheetId="26">[1]INICIO!$AO$39:$AO$42</definedName>
    <definedName name="rubros_fpc" localSheetId="27">[1]INICIO!$AO$39:$AO$42</definedName>
    <definedName name="rubros_fpc" localSheetId="28">[1]INICIO!$AO$39:$AO$42</definedName>
    <definedName name="rubros_fpc" localSheetId="16">[2]INICIO!$AO$39:$AO$42</definedName>
    <definedName name="rubros_fpc" localSheetId="17">[2]INICIO!$AO$39:$AO$42</definedName>
    <definedName name="rubros_fpc" localSheetId="18">[2]INICIO!$AO$39:$AO$42</definedName>
    <definedName name="rubros_fpc" localSheetId="19">[2]INICIO!$AO$39:$AO$42</definedName>
    <definedName name="rubros_fpc" localSheetId="20">[2]INICIO!$AO$39:$AO$42</definedName>
    <definedName name="rubros_fpc" localSheetId="21">[2]INICIO!$AO$39:$AO$42</definedName>
    <definedName name="rubros_fpc" localSheetId="22">[2]INICIO!$AO$39:$AO$42</definedName>
    <definedName name="rubros_fpc" localSheetId="23">[2]INICIO!$AO$39:$AO$42</definedName>
    <definedName name="rubros_fpc" localSheetId="2">[2]INICIO!$AO$39:$AO$42</definedName>
    <definedName name="rubros_fpc" localSheetId="3">[2]INICIO!$AO$39:$AO$42</definedName>
    <definedName name="rubros_fpc" localSheetId="4">[2]INICIO!$AO$39:$AO$42</definedName>
    <definedName name="rubros_fpc" localSheetId="30">[3]INICIO!$AO$39:$AO$42</definedName>
    <definedName name="rubros_fpc" localSheetId="29">[3]INICIO!$AO$39:$AO$42</definedName>
    <definedName name="rubros_fpc">[2]INICIO!$AO$39:$AO$42</definedName>
    <definedName name="sd" localSheetId="27">#REF!</definedName>
    <definedName name="sd">#REF!</definedName>
    <definedName name="_xlnm.Print_Titles" localSheetId="32">'ADS-1'!$1:$6</definedName>
    <definedName name="_xlnm.Print_Titles" localSheetId="33">'ADS-2'!$1:$6</definedName>
    <definedName name="_xlnm.Print_Titles" localSheetId="5">'APP-1'!$1:$7</definedName>
    <definedName name="_xlnm.Print_Titles" localSheetId="6">'APP-2'!$1:$6</definedName>
    <definedName name="_xlnm.Print_Titles" localSheetId="8">'APP-3 5A173'!$1:$8</definedName>
    <definedName name="_xlnm.Print_Titles" localSheetId="9">'APP-3 5MG65'!$1:$8</definedName>
    <definedName name="_xlnm.Print_Titles" localSheetId="10">'APP-3 5MY65'!$1:$8</definedName>
    <definedName name="_xlnm.Print_Titles" localSheetId="12">'APP-3 5O170'!$1:$8</definedName>
    <definedName name="_xlnm.Print_Titles" localSheetId="11">'APP-3 5P170'!$1:$8</definedName>
    <definedName name="_xlnm.Print_Titles" localSheetId="13">'APP-3 5P265'!$1:$8</definedName>
    <definedName name="_xlnm.Print_Titles" localSheetId="14">'APP-3 5P270'!$1:$8</definedName>
    <definedName name="_xlnm.Print_Titles" localSheetId="15">'APP-3 5P670'!$1:$8</definedName>
    <definedName name="_xlnm.Print_Titles" localSheetId="7">'APP-3 GENERAL'!$1:$8</definedName>
    <definedName name="_xlnm.Print_Titles" localSheetId="25">'AR 2'!$2:$7</definedName>
    <definedName name="_xlnm.Print_Titles" localSheetId="26">'AR 3'!$2:$7</definedName>
    <definedName name="_xlnm.Print_Titles" localSheetId="27">'AR 4'!$1:$5</definedName>
    <definedName name="_xlnm.Print_Titles" localSheetId="28">'AR 5'!$2:$7</definedName>
    <definedName name="_xlnm.Print_Titles" localSheetId="16">'ARF- 5A173'!$1:$6</definedName>
    <definedName name="_xlnm.Print_Titles" localSheetId="17">'ARF- 5MG65'!$1:$6</definedName>
    <definedName name="_xlnm.Print_Titles" localSheetId="18">'ARF- 5MY65'!$1:$6</definedName>
    <definedName name="_xlnm.Print_Titles" localSheetId="19">'ARF- 5O170'!$1:$6</definedName>
    <definedName name="_xlnm.Print_Titles" localSheetId="20">'ARF 5P170'!$1:$6</definedName>
    <definedName name="_xlnm.Print_Titles" localSheetId="21">'ARF 5P265 '!$1:$6</definedName>
    <definedName name="_xlnm.Print_Titles" localSheetId="22">'ARF 5P270'!$1:$6</definedName>
    <definedName name="_xlnm.Print_Titles" localSheetId="23">'ARF 5P670'!$1:$6</definedName>
    <definedName name="_xlnm.Print_Titles" localSheetId="36">AUR!$1:$6</definedName>
    <definedName name="_xlnm.Print_Titles" localSheetId="31">EAP!$1:$11</definedName>
    <definedName name="_xlnm.Print_Titles" localSheetId="2">'ECG-1'!$1:$6</definedName>
    <definedName name="_xlnm.Print_Titles" localSheetId="3">'ECG-2'!$1:$6</definedName>
    <definedName name="_xlnm.Print_Titles" localSheetId="4">EPC!$1:$6</definedName>
    <definedName name="_xlnm.Print_Titles" localSheetId="35">FIC!$1:$9</definedName>
    <definedName name="_xlnm.Print_Titles" localSheetId="30">'IAPP FAIS'!$2:$9</definedName>
    <definedName name="_xlnm.Print_Titles" localSheetId="29">'IAPP FORTAMUN'!$2:$9</definedName>
    <definedName name="_xlnm.Print_Titles" localSheetId="37">PPD!$1:$7</definedName>
    <definedName name="_xlnm.Print_Titles" localSheetId="34">SAP!$1:$6</definedName>
    <definedName name="TYA" localSheetId="5">#REF!</definedName>
    <definedName name="TYA" localSheetId="6">#REF!</definedName>
    <definedName name="TYA" localSheetId="8">#REF!</definedName>
    <definedName name="TYA" localSheetId="9">#REF!</definedName>
    <definedName name="TYA" localSheetId="10">#REF!</definedName>
    <definedName name="TYA" localSheetId="12">#REF!</definedName>
    <definedName name="TYA" localSheetId="11">#REF!</definedName>
    <definedName name="TYA" localSheetId="13">#REF!</definedName>
    <definedName name="TYA" localSheetId="14">#REF!</definedName>
    <definedName name="TYA" localSheetId="15">#REF!</definedName>
    <definedName name="TYA" localSheetId="7">#REF!</definedName>
    <definedName name="TYA" localSheetId="24">#REF!</definedName>
    <definedName name="TYA" localSheetId="25">#REF!</definedName>
    <definedName name="TYA" localSheetId="26">#REF!</definedName>
    <definedName name="TYA" localSheetId="27">#REF!</definedName>
    <definedName name="TYA" localSheetId="28">#REF!</definedName>
    <definedName name="TYA" localSheetId="16">#REF!</definedName>
    <definedName name="TYA" localSheetId="17">#REF!</definedName>
    <definedName name="TYA" localSheetId="18">#REF!</definedName>
    <definedName name="TYA" localSheetId="19">#REF!</definedName>
    <definedName name="TYA" localSheetId="20">#REF!</definedName>
    <definedName name="TYA" localSheetId="21">#REF!</definedName>
    <definedName name="TYA" localSheetId="22">#REF!</definedName>
    <definedName name="TYA" localSheetId="23">#REF!</definedName>
    <definedName name="TYA" localSheetId="2">#REF!</definedName>
    <definedName name="TYA" localSheetId="3">#REF!</definedName>
    <definedName name="TYA" localSheetId="4">#REF!</definedName>
    <definedName name="TYA" localSheetId="38">#REF!</definedName>
    <definedName name="TYA" localSheetId="30">#REF!</definedName>
    <definedName name="TYA">#REF!</definedName>
    <definedName name="U" localSheetId="5">[2]INICIO!$Y$4:$Z$93</definedName>
    <definedName name="U" localSheetId="6">[2]INICIO!$Y$4:$Z$93</definedName>
    <definedName name="U" localSheetId="8">[2]INICIO!$Y$4:$Z$93</definedName>
    <definedName name="U" localSheetId="9">[2]INICIO!$Y$4:$Z$93</definedName>
    <definedName name="U" localSheetId="10">[2]INICIO!$Y$4:$Z$93</definedName>
    <definedName name="U" localSheetId="12">[2]INICIO!$Y$4:$Z$93</definedName>
    <definedName name="U" localSheetId="11">[2]INICIO!$Y$4:$Z$93</definedName>
    <definedName name="U" localSheetId="13">[2]INICIO!$Y$4:$Z$93</definedName>
    <definedName name="U" localSheetId="14">[2]INICIO!$Y$4:$Z$93</definedName>
    <definedName name="U" localSheetId="15">[2]INICIO!$Y$4:$Z$93</definedName>
    <definedName name="U" localSheetId="7">[2]INICIO!$Y$4:$Z$93</definedName>
    <definedName name="U" localSheetId="24">[1]INICIO!$Y$4:$Z$93</definedName>
    <definedName name="U" localSheetId="25">[1]INICIO!$Y$4:$Z$93</definedName>
    <definedName name="U" localSheetId="26">[1]INICIO!$Y$4:$Z$93</definedName>
    <definedName name="U" localSheetId="27">[1]INICIO!$Y$4:$Z$93</definedName>
    <definedName name="U" localSheetId="28">[1]INICIO!$Y$4:$Z$93</definedName>
    <definedName name="U" localSheetId="16">[2]INICIO!$Y$4:$Z$93</definedName>
    <definedName name="U" localSheetId="17">[2]INICIO!$Y$4:$Z$93</definedName>
    <definedName name="U" localSheetId="18">[2]INICIO!$Y$4:$Z$93</definedName>
    <definedName name="U" localSheetId="19">[2]INICIO!$Y$4:$Z$93</definedName>
    <definedName name="U" localSheetId="20">[2]INICIO!$Y$4:$Z$93</definedName>
    <definedName name="U" localSheetId="21">[2]INICIO!$Y$4:$Z$93</definedName>
    <definedName name="U" localSheetId="22">[2]INICIO!$Y$4:$Z$93</definedName>
    <definedName name="U" localSheetId="23">[2]INICIO!$Y$4:$Z$93</definedName>
    <definedName name="U" localSheetId="2">[2]INICIO!$Y$4:$Z$93</definedName>
    <definedName name="U" localSheetId="3">[2]INICIO!$Y$4:$Z$93</definedName>
    <definedName name="U" localSheetId="4">[2]INICIO!$Y$4:$Z$93</definedName>
    <definedName name="U" localSheetId="30">[3]INICIO!$Y$4:$Z$93</definedName>
    <definedName name="U" localSheetId="29">[3]INICIO!$Y$4:$Z$93</definedName>
    <definedName name="U">[2]INICIO!$Y$4:$Z$93</definedName>
    <definedName name="UEG_DENOM" localSheetId="5">[2]datos!$R$2:$R$31674</definedName>
    <definedName name="UEG_DENOM" localSheetId="6">[2]datos!$R$2:$R$31674</definedName>
    <definedName name="UEG_DENOM" localSheetId="8">[2]datos!$R$2:$R$31674</definedName>
    <definedName name="UEG_DENOM" localSheetId="9">[2]datos!$R$2:$R$31674</definedName>
    <definedName name="UEG_DENOM" localSheetId="10">[2]datos!$R$2:$R$31674</definedName>
    <definedName name="UEG_DENOM" localSheetId="12">[2]datos!$R$2:$R$31674</definedName>
    <definedName name="UEG_DENOM" localSheetId="11">[2]datos!$R$2:$R$31674</definedName>
    <definedName name="UEG_DENOM" localSheetId="13">[2]datos!$R$2:$R$31674</definedName>
    <definedName name="UEG_DENOM" localSheetId="14">[2]datos!$R$2:$R$31674</definedName>
    <definedName name="UEG_DENOM" localSheetId="15">[2]datos!$R$2:$R$31674</definedName>
    <definedName name="UEG_DENOM" localSheetId="7">[2]datos!$R$2:$R$31674</definedName>
    <definedName name="UEG_DENOM" localSheetId="24">[1]datos!$R$2:$R$31674</definedName>
    <definedName name="UEG_DENOM" localSheetId="25">[1]datos!$R$2:$R$31674</definedName>
    <definedName name="UEG_DENOM" localSheetId="26">[1]datos!$R$2:$R$31674</definedName>
    <definedName name="UEG_DENOM" localSheetId="27">[1]datos!$R$2:$R$31674</definedName>
    <definedName name="UEG_DENOM" localSheetId="28">[1]datos!$R$2:$R$31674</definedName>
    <definedName name="UEG_DENOM" localSheetId="16">[2]datos!$R$2:$R$31674</definedName>
    <definedName name="UEG_DENOM" localSheetId="17">[2]datos!$R$2:$R$31674</definedName>
    <definedName name="UEG_DENOM" localSheetId="18">[2]datos!$R$2:$R$31674</definedName>
    <definedName name="UEG_DENOM" localSheetId="19">[2]datos!$R$2:$R$31674</definedName>
    <definedName name="UEG_DENOM" localSheetId="20">[2]datos!$R$2:$R$31674</definedName>
    <definedName name="UEG_DENOM" localSheetId="21">[2]datos!$R$2:$R$31674</definedName>
    <definedName name="UEG_DENOM" localSheetId="22">[2]datos!$R$2:$R$31674</definedName>
    <definedName name="UEG_DENOM" localSheetId="23">[2]datos!$R$2:$R$31674</definedName>
    <definedName name="UEG_DENOM" localSheetId="2">[2]datos!$R$2:$R$31674</definedName>
    <definedName name="UEG_DENOM" localSheetId="3">[2]datos!$R$2:$R$31674</definedName>
    <definedName name="UEG_DENOM" localSheetId="4">[2]datos!$R$2:$R$31674</definedName>
    <definedName name="UEG_DENOM" localSheetId="30">[3]datos!$R$2:$R$31674</definedName>
    <definedName name="UEG_DENOM" localSheetId="29">[3]datos!$R$2:$R$31674</definedName>
    <definedName name="UEG_DENOM">[2]datos!$R$2:$R$31674</definedName>
    <definedName name="UR" localSheetId="5">[2]INICIO!$AJ$5:$AM$99</definedName>
    <definedName name="UR" localSheetId="6">[2]INICIO!$AJ$5:$AM$99</definedName>
    <definedName name="UR" localSheetId="8">[2]INICIO!$AJ$5:$AM$99</definedName>
    <definedName name="UR" localSheetId="9">[2]INICIO!$AJ$5:$AM$99</definedName>
    <definedName name="UR" localSheetId="10">[2]INICIO!$AJ$5:$AM$99</definedName>
    <definedName name="UR" localSheetId="12">[2]INICIO!$AJ$5:$AM$99</definedName>
    <definedName name="UR" localSheetId="11">[2]INICIO!$AJ$5:$AM$99</definedName>
    <definedName name="UR" localSheetId="13">[2]INICIO!$AJ$5:$AM$99</definedName>
    <definedName name="UR" localSheetId="14">[2]INICIO!$AJ$5:$AM$99</definedName>
    <definedName name="UR" localSheetId="15">[2]INICIO!$AJ$5:$AM$99</definedName>
    <definedName name="UR" localSheetId="7">[2]INICIO!$AJ$5:$AM$99</definedName>
    <definedName name="UR" localSheetId="24">[1]INICIO!$AJ$5:$AM$99</definedName>
    <definedName name="UR" localSheetId="25">[1]INICIO!$AJ$5:$AM$99</definedName>
    <definedName name="UR" localSheetId="26">[1]INICIO!$AJ$5:$AM$99</definedName>
    <definedName name="UR" localSheetId="27">[1]INICIO!$AJ$5:$AM$99</definedName>
    <definedName name="UR" localSheetId="28">[1]INICIO!$AJ$5:$AM$99</definedName>
    <definedName name="UR" localSheetId="16">[2]INICIO!$AJ$5:$AM$99</definedName>
    <definedName name="UR" localSheetId="17">[2]INICIO!$AJ$5:$AM$99</definedName>
    <definedName name="UR" localSheetId="18">[2]INICIO!$AJ$5:$AM$99</definedName>
    <definedName name="UR" localSheetId="19">[2]INICIO!$AJ$5:$AM$99</definedName>
    <definedName name="UR" localSheetId="20">[2]INICIO!$AJ$5:$AM$99</definedName>
    <definedName name="UR" localSheetId="21">[2]INICIO!$AJ$5:$AM$99</definedName>
    <definedName name="UR" localSheetId="22">[2]INICIO!$AJ$5:$AM$99</definedName>
    <definedName name="UR" localSheetId="23">[2]INICIO!$AJ$5:$AM$99</definedName>
    <definedName name="UR" localSheetId="2">[2]INICIO!$AJ$5:$AM$99</definedName>
    <definedName name="UR" localSheetId="3">[2]INICIO!$AJ$5:$AM$99</definedName>
    <definedName name="UR" localSheetId="4">[2]INICIO!$AJ$5:$AM$99</definedName>
    <definedName name="UR" localSheetId="30">[3]INICIO!$AJ$5:$AM$99</definedName>
    <definedName name="UR" localSheetId="29">[3]INICIO!$AJ$5:$AM$99</definedName>
    <definedName name="UR">[2]INICIO!$AJ$5:$AM$99</definedName>
  </definedNames>
  <calcPr calcId="152511"/>
</workbook>
</file>

<file path=xl/calcChain.xml><?xml version="1.0" encoding="utf-8"?>
<calcChain xmlns="http://schemas.openxmlformats.org/spreadsheetml/2006/main">
  <c r="F36" i="150" l="1"/>
  <c r="I34" i="150"/>
  <c r="E34" i="150"/>
  <c r="I33" i="150"/>
  <c r="E33" i="150"/>
  <c r="I32" i="150"/>
  <c r="E32" i="150"/>
  <c r="I31" i="150"/>
  <c r="H31" i="150"/>
  <c r="G31" i="150"/>
  <c r="F31" i="150"/>
  <c r="E31" i="150"/>
  <c r="D31" i="150"/>
  <c r="I30" i="150"/>
  <c r="E30" i="150"/>
  <c r="I29" i="150"/>
  <c r="E29" i="150"/>
  <c r="I28" i="150"/>
  <c r="E28" i="150"/>
  <c r="I27" i="150"/>
  <c r="H27" i="150"/>
  <c r="G27" i="150"/>
  <c r="F27" i="150"/>
  <c r="E27" i="150"/>
  <c r="D27" i="150"/>
  <c r="I26" i="150"/>
  <c r="E26" i="150"/>
  <c r="I25" i="150"/>
  <c r="I24" i="150"/>
  <c r="H24" i="150"/>
  <c r="H36" i="150" s="1"/>
  <c r="G24" i="150"/>
  <c r="F24" i="150"/>
  <c r="D24" i="150"/>
  <c r="I22" i="150"/>
  <c r="E22" i="150"/>
  <c r="I21" i="150"/>
  <c r="E21" i="150"/>
  <c r="I20" i="150"/>
  <c r="E20" i="150"/>
  <c r="H19" i="150"/>
  <c r="G19" i="150"/>
  <c r="I19" i="150" s="1"/>
  <c r="F19" i="150"/>
  <c r="D19" i="150"/>
  <c r="E19" i="150" s="1"/>
  <c r="I18" i="150"/>
  <c r="E18" i="150"/>
  <c r="I17" i="150"/>
  <c r="E17" i="150"/>
  <c r="I16" i="150"/>
  <c r="E16" i="150"/>
  <c r="H15" i="150"/>
  <c r="G15" i="150"/>
  <c r="I15" i="150" s="1"/>
  <c r="F15" i="150"/>
  <c r="D15" i="150"/>
  <c r="E15" i="150" s="1"/>
  <c r="I14" i="150"/>
  <c r="E14" i="150"/>
  <c r="I13" i="150"/>
  <c r="F13" i="150"/>
  <c r="D13" i="150"/>
  <c r="E13" i="150" s="1"/>
  <c r="H12" i="150"/>
  <c r="G12" i="150"/>
  <c r="G36" i="150" s="1"/>
  <c r="F12" i="150"/>
  <c r="D12" i="150"/>
  <c r="E12" i="150" s="1"/>
  <c r="F8" i="149"/>
  <c r="D8" i="149"/>
  <c r="K24" i="117"/>
  <c r="L17" i="117"/>
  <c r="L20" i="117"/>
  <c r="L23" i="117"/>
  <c r="L24" i="117"/>
  <c r="L26" i="117"/>
  <c r="L27" i="117"/>
  <c r="L30" i="117"/>
  <c r="L31" i="117"/>
  <c r="L34" i="117"/>
  <c r="L35" i="117"/>
  <c r="L36" i="117"/>
  <c r="L37" i="117"/>
  <c r="L41" i="117"/>
  <c r="L46" i="117"/>
  <c r="L47" i="117"/>
  <c r="L49" i="117"/>
  <c r="L54" i="117"/>
  <c r="L57" i="117"/>
  <c r="L62" i="117"/>
  <c r="L64" i="117"/>
  <c r="L66" i="117"/>
  <c r="L67" i="117"/>
  <c r="L70" i="117"/>
  <c r="L71" i="117"/>
  <c r="L72" i="117"/>
  <c r="L73" i="117"/>
  <c r="L74" i="117"/>
  <c r="L75" i="117"/>
  <c r="L76" i="117"/>
  <c r="L77" i="117"/>
  <c r="L79" i="117"/>
  <c r="L81" i="117"/>
  <c r="L83" i="117"/>
  <c r="L88" i="117"/>
  <c r="L91" i="117"/>
  <c r="K17" i="117"/>
  <c r="K20" i="117"/>
  <c r="K23" i="117"/>
  <c r="K26" i="117"/>
  <c r="K27" i="117"/>
  <c r="K30" i="117"/>
  <c r="K31" i="117"/>
  <c r="K34" i="117"/>
  <c r="K35" i="117"/>
  <c r="K36" i="117"/>
  <c r="K37" i="117"/>
  <c r="K41" i="117"/>
  <c r="K46" i="117"/>
  <c r="K47" i="117"/>
  <c r="K49" i="117"/>
  <c r="K54" i="117"/>
  <c r="K57" i="117"/>
  <c r="K62" i="117"/>
  <c r="K64" i="117"/>
  <c r="K66" i="117"/>
  <c r="K67" i="117"/>
  <c r="K70" i="117"/>
  <c r="K71" i="117"/>
  <c r="K72" i="117"/>
  <c r="K73" i="117"/>
  <c r="K74" i="117"/>
  <c r="K75" i="117"/>
  <c r="K76" i="117"/>
  <c r="K77" i="117"/>
  <c r="K79" i="117"/>
  <c r="K81" i="117"/>
  <c r="K83" i="117"/>
  <c r="K88" i="117"/>
  <c r="K91" i="117"/>
  <c r="K13" i="117"/>
  <c r="I73" i="117"/>
  <c r="I73" i="115"/>
  <c r="I36" i="150" l="1"/>
  <c r="I12" i="150"/>
  <c r="D36" i="150"/>
  <c r="E36" i="150" s="1"/>
  <c r="R13" i="122" l="1"/>
  <c r="I75" i="115"/>
  <c r="I69" i="119"/>
  <c r="U13" i="124" l="1"/>
  <c r="T13" i="124"/>
  <c r="S13" i="124"/>
  <c r="R13" i="124"/>
  <c r="R13" i="117"/>
  <c r="L13" i="117"/>
  <c r="J79" i="117"/>
  <c r="I79" i="117"/>
  <c r="I76" i="117"/>
  <c r="I75" i="117"/>
  <c r="I70" i="117"/>
  <c r="I67" i="117"/>
  <c r="J66" i="117"/>
  <c r="I66" i="117"/>
  <c r="I64" i="117"/>
  <c r="J62" i="117"/>
  <c r="I46" i="117"/>
  <c r="I35" i="117"/>
  <c r="J62" i="115" l="1"/>
  <c r="Q12" i="115"/>
  <c r="P12" i="115"/>
  <c r="K12" i="115"/>
  <c r="P16" i="115" l="1"/>
  <c r="I35" i="115"/>
  <c r="K25" i="115"/>
  <c r="K26" i="115"/>
  <c r="I66" i="115"/>
  <c r="I79" i="115"/>
  <c r="I76" i="115"/>
  <c r="I70" i="115"/>
  <c r="I67" i="115"/>
  <c r="I64" i="115"/>
  <c r="I46" i="115"/>
  <c r="P41" i="115" l="1"/>
  <c r="N39" i="115"/>
  <c r="N38" i="115" s="1"/>
  <c r="L40" i="115"/>
  <c r="L39" i="115" s="1"/>
  <c r="L38" i="115" s="1"/>
  <c r="M40" i="115"/>
  <c r="M39" i="115" s="1"/>
  <c r="N40" i="115"/>
  <c r="O40" i="115"/>
  <c r="O39" i="115" s="1"/>
  <c r="O38" i="115" s="1"/>
  <c r="M38" i="115" l="1"/>
  <c r="P19" i="115" l="1"/>
  <c r="P22" i="115"/>
  <c r="P23" i="115"/>
  <c r="P25" i="115"/>
  <c r="P26" i="115"/>
  <c r="P27" i="115"/>
  <c r="P30" i="115"/>
  <c r="Q30" i="115" s="1"/>
  <c r="P31" i="115"/>
  <c r="P34" i="115"/>
  <c r="P35" i="115"/>
  <c r="P36" i="115"/>
  <c r="P37" i="115"/>
  <c r="P46" i="115"/>
  <c r="P47" i="115"/>
  <c r="P49" i="115"/>
  <c r="P54" i="115"/>
  <c r="P57" i="115"/>
  <c r="P62" i="115"/>
  <c r="P64" i="115"/>
  <c r="P66" i="115"/>
  <c r="P67" i="115"/>
  <c r="P70" i="115"/>
  <c r="P71" i="115"/>
  <c r="P72" i="115"/>
  <c r="P73" i="115"/>
  <c r="P74" i="115"/>
  <c r="P75" i="115"/>
  <c r="P76" i="115"/>
  <c r="P77" i="115"/>
  <c r="P79" i="115"/>
  <c r="P81" i="115"/>
  <c r="P83" i="115"/>
  <c r="P88" i="115"/>
  <c r="P91" i="115"/>
  <c r="Q25" i="115"/>
  <c r="K16" i="115"/>
  <c r="K19" i="115"/>
  <c r="Q19" i="115" s="1"/>
  <c r="K22" i="115"/>
  <c r="Q22" i="115" s="1"/>
  <c r="K23" i="115"/>
  <c r="Q23" i="115" s="1"/>
  <c r="Q26" i="115"/>
  <c r="K27" i="115"/>
  <c r="K30" i="115"/>
  <c r="K31" i="115"/>
  <c r="Q31" i="115" s="1"/>
  <c r="K34" i="115"/>
  <c r="Q34" i="115" s="1"/>
  <c r="K35" i="115"/>
  <c r="Q35" i="115" s="1"/>
  <c r="K36" i="115"/>
  <c r="K37" i="115"/>
  <c r="Q37" i="115" s="1"/>
  <c r="K41" i="115"/>
  <c r="K46" i="115"/>
  <c r="Q46" i="115" s="1"/>
  <c r="K47" i="115"/>
  <c r="K49" i="115"/>
  <c r="K54" i="115"/>
  <c r="Q54" i="115" s="1"/>
  <c r="K57" i="115"/>
  <c r="K62" i="115"/>
  <c r="Q62" i="115" s="1"/>
  <c r="K64" i="115"/>
  <c r="Q64" i="115" s="1"/>
  <c r="K66" i="115"/>
  <c r="K67" i="115"/>
  <c r="Q67" i="115" s="1"/>
  <c r="K70" i="115"/>
  <c r="Q70" i="115" s="1"/>
  <c r="K71" i="115"/>
  <c r="Q71" i="115" s="1"/>
  <c r="K72" i="115"/>
  <c r="K73" i="115"/>
  <c r="Q73" i="115" s="1"/>
  <c r="K74" i="115"/>
  <c r="Q74" i="115" s="1"/>
  <c r="K75" i="115"/>
  <c r="Q75" i="115" s="1"/>
  <c r="K76" i="115"/>
  <c r="Q76" i="115" s="1"/>
  <c r="K77" i="115"/>
  <c r="Q77" i="115" s="1"/>
  <c r="K79" i="115"/>
  <c r="Q79" i="115" s="1"/>
  <c r="K81" i="115"/>
  <c r="K83" i="115"/>
  <c r="Q83" i="115" s="1"/>
  <c r="K88" i="115"/>
  <c r="Q88" i="115" s="1"/>
  <c r="K91" i="115"/>
  <c r="Q91" i="115" s="1"/>
  <c r="Q41" i="115"/>
  <c r="Q47" i="115"/>
  <c r="Q49" i="115"/>
  <c r="Q72" i="115" l="1"/>
  <c r="Q27" i="115"/>
  <c r="Q16" i="115"/>
  <c r="Q66" i="115"/>
  <c r="Q57" i="115"/>
  <c r="Q36" i="115"/>
  <c r="Q81" i="115"/>
  <c r="E124" i="143" l="1"/>
  <c r="F124" i="143"/>
  <c r="G124" i="143"/>
  <c r="E128" i="143"/>
  <c r="B23" i="142"/>
  <c r="D48" i="138"/>
  <c r="J16" i="123" l="1"/>
  <c r="K13" i="122"/>
  <c r="J73" i="119"/>
  <c r="J61" i="119"/>
  <c r="J31" i="125"/>
  <c r="J66" i="115" l="1"/>
  <c r="F9" i="103"/>
  <c r="G9" i="103"/>
  <c r="C8" i="103"/>
  <c r="B8" i="103"/>
  <c r="G24" i="103" l="1"/>
  <c r="F24" i="103"/>
  <c r="F26" i="103"/>
  <c r="G26" i="103"/>
  <c r="J79" i="115" l="1"/>
  <c r="R13" i="123" l="1"/>
  <c r="K13" i="123"/>
  <c r="L18" i="122"/>
  <c r="K18" i="122"/>
  <c r="L13" i="122"/>
  <c r="R31" i="125"/>
  <c r="S31" i="125"/>
  <c r="T31" i="125"/>
  <c r="U31" i="125"/>
  <c r="R13" i="125"/>
  <c r="S13" i="125"/>
  <c r="T13" i="125"/>
  <c r="U13" i="125"/>
  <c r="R16" i="125"/>
  <c r="S16" i="125"/>
  <c r="T16" i="125"/>
  <c r="U16" i="125"/>
  <c r="R18" i="125"/>
  <c r="S18" i="125"/>
  <c r="T18" i="125"/>
  <c r="U18" i="125"/>
  <c r="R21" i="125"/>
  <c r="S21" i="125"/>
  <c r="T21" i="125"/>
  <c r="U21" i="125"/>
  <c r="R22" i="125"/>
  <c r="S22" i="125"/>
  <c r="T22" i="125"/>
  <c r="U22" i="125"/>
  <c r="R27" i="125"/>
  <c r="S27" i="125"/>
  <c r="T27" i="125"/>
  <c r="U27" i="125"/>
  <c r="S28" i="125"/>
  <c r="U28" i="125"/>
  <c r="R29" i="125"/>
  <c r="S29" i="125"/>
  <c r="T29" i="125"/>
  <c r="U29" i="125"/>
  <c r="N30" i="125"/>
  <c r="O30" i="125"/>
  <c r="P30" i="125"/>
  <c r="Q30" i="125"/>
  <c r="M30" i="125"/>
  <c r="N26" i="125"/>
  <c r="O26" i="125"/>
  <c r="O25" i="125" s="1"/>
  <c r="O24" i="125" s="1"/>
  <c r="O23" i="125" s="1"/>
  <c r="P26" i="125"/>
  <c r="Q26" i="125"/>
  <c r="N12" i="125"/>
  <c r="N11" i="125" s="1"/>
  <c r="O12" i="125"/>
  <c r="O11" i="125" s="1"/>
  <c r="P12" i="125"/>
  <c r="P11" i="125" s="1"/>
  <c r="Q12" i="125"/>
  <c r="Q11" i="125" s="1"/>
  <c r="M12" i="125"/>
  <c r="M11" i="125" s="1"/>
  <c r="N15" i="125"/>
  <c r="O15" i="125"/>
  <c r="P15" i="125"/>
  <c r="Q15" i="125"/>
  <c r="M15" i="125"/>
  <c r="N17" i="125"/>
  <c r="O17" i="125"/>
  <c r="P17" i="125"/>
  <c r="Q17" i="125"/>
  <c r="M17" i="125"/>
  <c r="N20" i="125"/>
  <c r="N19" i="125" s="1"/>
  <c r="O20" i="125"/>
  <c r="O19" i="125" s="1"/>
  <c r="P20" i="125"/>
  <c r="P19" i="125" s="1"/>
  <c r="Q20" i="125"/>
  <c r="Q19" i="125" s="1"/>
  <c r="M20" i="125"/>
  <c r="M19" i="125" s="1"/>
  <c r="K22" i="125"/>
  <c r="L22" i="125"/>
  <c r="L21" i="125"/>
  <c r="K21" i="125"/>
  <c r="L18" i="125"/>
  <c r="K18" i="125"/>
  <c r="L16" i="125"/>
  <c r="K16" i="125"/>
  <c r="K13" i="125"/>
  <c r="L13" i="125"/>
  <c r="L31" i="125"/>
  <c r="K31" i="125"/>
  <c r="L28" i="125"/>
  <c r="K28" i="125"/>
  <c r="L29" i="125"/>
  <c r="K29" i="125"/>
  <c r="M28" i="125"/>
  <c r="M26" i="125" s="1"/>
  <c r="M25" i="125" s="1"/>
  <c r="M24" i="125" s="1"/>
  <c r="M23" i="125" s="1"/>
  <c r="L27" i="125"/>
  <c r="K27" i="125"/>
  <c r="L13" i="124"/>
  <c r="K13" i="124"/>
  <c r="Q12" i="124"/>
  <c r="Q11" i="124" s="1"/>
  <c r="Q9" i="124" s="1"/>
  <c r="Q15" i="124" s="1"/>
  <c r="P12" i="124"/>
  <c r="P11" i="124" s="1"/>
  <c r="P9" i="124" s="1"/>
  <c r="P15" i="124" s="1"/>
  <c r="O12" i="124"/>
  <c r="N12" i="124"/>
  <c r="N11" i="124" s="1"/>
  <c r="N9" i="124" s="1"/>
  <c r="N15" i="124" s="1"/>
  <c r="M12" i="124"/>
  <c r="M11" i="124" s="1"/>
  <c r="M9" i="124" s="1"/>
  <c r="M15" i="124" s="1"/>
  <c r="O11" i="124"/>
  <c r="O9" i="124" s="1"/>
  <c r="O15" i="124" s="1"/>
  <c r="L15" i="118"/>
  <c r="L13" i="118"/>
  <c r="K15" i="118"/>
  <c r="K13" i="118"/>
  <c r="R17" i="119"/>
  <c r="S17" i="119"/>
  <c r="T17" i="119"/>
  <c r="U17" i="119"/>
  <c r="R20" i="119"/>
  <c r="S20" i="119"/>
  <c r="T20" i="119"/>
  <c r="U20" i="119"/>
  <c r="R21" i="119"/>
  <c r="S21" i="119"/>
  <c r="T21" i="119"/>
  <c r="U21" i="119"/>
  <c r="R23" i="119"/>
  <c r="S23" i="119"/>
  <c r="T23" i="119"/>
  <c r="U23" i="119"/>
  <c r="R26" i="119"/>
  <c r="S26" i="119"/>
  <c r="T26" i="119"/>
  <c r="U26" i="119"/>
  <c r="R27" i="119"/>
  <c r="S27" i="119"/>
  <c r="T27" i="119"/>
  <c r="U27" i="119"/>
  <c r="R30" i="119"/>
  <c r="S30" i="119"/>
  <c r="T30" i="119"/>
  <c r="U30" i="119"/>
  <c r="R31" i="119"/>
  <c r="S31" i="119"/>
  <c r="T31" i="119"/>
  <c r="U31" i="119"/>
  <c r="R32" i="119"/>
  <c r="S32" i="119"/>
  <c r="T32" i="119"/>
  <c r="U32" i="119"/>
  <c r="R36" i="119"/>
  <c r="S36" i="119"/>
  <c r="T36" i="119"/>
  <c r="U36" i="119"/>
  <c r="R41" i="119"/>
  <c r="S41" i="119"/>
  <c r="T41" i="119"/>
  <c r="U41" i="119"/>
  <c r="R42" i="119"/>
  <c r="S42" i="119"/>
  <c r="T42" i="119"/>
  <c r="U42" i="119"/>
  <c r="R44" i="119"/>
  <c r="S44" i="119"/>
  <c r="T44" i="119"/>
  <c r="U44" i="119"/>
  <c r="R49" i="119"/>
  <c r="S49" i="119"/>
  <c r="T49" i="119"/>
  <c r="U49" i="119"/>
  <c r="R52" i="119"/>
  <c r="S52" i="119"/>
  <c r="T52" i="119"/>
  <c r="U52" i="119"/>
  <c r="R57" i="119"/>
  <c r="S57" i="119"/>
  <c r="T57" i="119"/>
  <c r="U57" i="119"/>
  <c r="R59" i="119"/>
  <c r="S59" i="119"/>
  <c r="T59" i="119"/>
  <c r="U59" i="119"/>
  <c r="R61" i="119"/>
  <c r="S61" i="119"/>
  <c r="T61" i="119"/>
  <c r="U61" i="119"/>
  <c r="R62" i="119"/>
  <c r="S62" i="119"/>
  <c r="T62" i="119"/>
  <c r="U62" i="119"/>
  <c r="R65" i="119"/>
  <c r="S65" i="119"/>
  <c r="T65" i="119"/>
  <c r="U65" i="119"/>
  <c r="R66" i="119"/>
  <c r="S66" i="119"/>
  <c r="T66" i="119"/>
  <c r="U66" i="119"/>
  <c r="R67" i="119"/>
  <c r="S67" i="119"/>
  <c r="T67" i="119"/>
  <c r="U67" i="119"/>
  <c r="R68" i="119"/>
  <c r="S68" i="119"/>
  <c r="T68" i="119"/>
  <c r="U68" i="119"/>
  <c r="R69" i="119"/>
  <c r="S69" i="119"/>
  <c r="T69" i="119"/>
  <c r="U69" i="119"/>
  <c r="R70" i="119"/>
  <c r="S70" i="119"/>
  <c r="T70" i="119"/>
  <c r="U70" i="119"/>
  <c r="R71" i="119"/>
  <c r="S71" i="119"/>
  <c r="T71" i="119"/>
  <c r="U71" i="119"/>
  <c r="R73" i="119"/>
  <c r="S73" i="119"/>
  <c r="T73" i="119"/>
  <c r="U73" i="119"/>
  <c r="R75" i="119"/>
  <c r="S75" i="119"/>
  <c r="T75" i="119"/>
  <c r="U75" i="119"/>
  <c r="R77" i="119"/>
  <c r="S77" i="119"/>
  <c r="T77" i="119"/>
  <c r="U77" i="119"/>
  <c r="R82" i="119"/>
  <c r="S82" i="119"/>
  <c r="T82" i="119"/>
  <c r="U82" i="119"/>
  <c r="R85" i="119"/>
  <c r="S85" i="119"/>
  <c r="T85" i="119"/>
  <c r="U85" i="119"/>
  <c r="U13" i="119"/>
  <c r="T13" i="119"/>
  <c r="S13" i="119"/>
  <c r="R13" i="119"/>
  <c r="K17" i="119"/>
  <c r="L17" i="119"/>
  <c r="K20" i="119"/>
  <c r="L20" i="119"/>
  <c r="K21" i="119"/>
  <c r="L21" i="119"/>
  <c r="K23" i="119"/>
  <c r="L23" i="119"/>
  <c r="K26" i="119"/>
  <c r="L26" i="119"/>
  <c r="K27" i="119"/>
  <c r="L27" i="119"/>
  <c r="K30" i="119"/>
  <c r="L30" i="119"/>
  <c r="K31" i="119"/>
  <c r="L31" i="119"/>
  <c r="K32" i="119"/>
  <c r="L32" i="119"/>
  <c r="K36" i="119"/>
  <c r="L36" i="119"/>
  <c r="K41" i="119"/>
  <c r="L41" i="119"/>
  <c r="K42" i="119"/>
  <c r="L42" i="119"/>
  <c r="K44" i="119"/>
  <c r="L44" i="119"/>
  <c r="K49" i="119"/>
  <c r="L49" i="119"/>
  <c r="K52" i="119"/>
  <c r="L52" i="119"/>
  <c r="K57" i="119"/>
  <c r="L57" i="119"/>
  <c r="K59" i="119"/>
  <c r="L59" i="119"/>
  <c r="K61" i="119"/>
  <c r="L61" i="119"/>
  <c r="K62" i="119"/>
  <c r="L62" i="119"/>
  <c r="K65" i="119"/>
  <c r="L65" i="119"/>
  <c r="K66" i="119"/>
  <c r="L66" i="119"/>
  <c r="K67" i="119"/>
  <c r="L67" i="119"/>
  <c r="K68" i="119"/>
  <c r="L68" i="119"/>
  <c r="K69" i="119"/>
  <c r="L69" i="119"/>
  <c r="K70" i="119"/>
  <c r="L70" i="119"/>
  <c r="K71" i="119"/>
  <c r="L71" i="119"/>
  <c r="K73" i="119"/>
  <c r="L73" i="119"/>
  <c r="K75" i="119"/>
  <c r="L75" i="119"/>
  <c r="K77" i="119"/>
  <c r="L77" i="119"/>
  <c r="K82" i="119"/>
  <c r="L82" i="119"/>
  <c r="K85" i="119"/>
  <c r="L85" i="119"/>
  <c r="L13" i="119"/>
  <c r="K13" i="119"/>
  <c r="U16" i="123"/>
  <c r="U13" i="123"/>
  <c r="T16" i="123"/>
  <c r="T13" i="123"/>
  <c r="S16" i="123"/>
  <c r="S13" i="123"/>
  <c r="R16" i="123"/>
  <c r="L13" i="123"/>
  <c r="K16" i="123"/>
  <c r="L16" i="123" s="1"/>
  <c r="U18" i="122"/>
  <c r="U13" i="122"/>
  <c r="T18" i="122"/>
  <c r="T13" i="122"/>
  <c r="S18" i="122"/>
  <c r="S13" i="122"/>
  <c r="R18" i="122"/>
  <c r="Q17" i="122"/>
  <c r="Q16" i="122" s="1"/>
  <c r="Q15" i="122" s="1"/>
  <c r="Q14" i="122" s="1"/>
  <c r="U13" i="121"/>
  <c r="T13" i="121"/>
  <c r="S13" i="121"/>
  <c r="R13" i="121"/>
  <c r="L13" i="121"/>
  <c r="K13" i="121"/>
  <c r="U18" i="120"/>
  <c r="U21" i="120"/>
  <c r="U13" i="120"/>
  <c r="T21" i="120"/>
  <c r="S18" i="120"/>
  <c r="T18" i="120"/>
  <c r="T13" i="120"/>
  <c r="S21" i="120"/>
  <c r="S13" i="120"/>
  <c r="R21" i="120"/>
  <c r="R18" i="120"/>
  <c r="R13" i="120"/>
  <c r="L21" i="120"/>
  <c r="L18" i="120"/>
  <c r="L13" i="120"/>
  <c r="K21" i="120"/>
  <c r="K18" i="120"/>
  <c r="K13" i="120"/>
  <c r="U15" i="118"/>
  <c r="U13" i="118"/>
  <c r="T15" i="118"/>
  <c r="T13" i="118"/>
  <c r="S15" i="118"/>
  <c r="S13" i="118"/>
  <c r="R15" i="118"/>
  <c r="R13" i="118"/>
  <c r="R49" i="117"/>
  <c r="S49" i="117"/>
  <c r="T49" i="117"/>
  <c r="U49" i="117"/>
  <c r="R54" i="117"/>
  <c r="S54" i="117"/>
  <c r="T54" i="117"/>
  <c r="U54" i="117"/>
  <c r="R57" i="117"/>
  <c r="S57" i="117"/>
  <c r="T57" i="117"/>
  <c r="U57" i="117"/>
  <c r="R62" i="117"/>
  <c r="S62" i="117"/>
  <c r="T62" i="117"/>
  <c r="U62" i="117"/>
  <c r="R64" i="117"/>
  <c r="S64" i="117"/>
  <c r="T64" i="117"/>
  <c r="U64" i="117"/>
  <c r="R66" i="117"/>
  <c r="S66" i="117"/>
  <c r="T66" i="117"/>
  <c r="U66" i="117"/>
  <c r="R67" i="117"/>
  <c r="S67" i="117"/>
  <c r="T67" i="117"/>
  <c r="U67" i="117"/>
  <c r="R70" i="117"/>
  <c r="S70" i="117"/>
  <c r="T70" i="117"/>
  <c r="U70" i="117"/>
  <c r="R71" i="117"/>
  <c r="S71" i="117"/>
  <c r="T71" i="117"/>
  <c r="U71" i="117"/>
  <c r="R72" i="117"/>
  <c r="S72" i="117"/>
  <c r="T72" i="117"/>
  <c r="U72" i="117"/>
  <c r="R73" i="117"/>
  <c r="S73" i="117"/>
  <c r="T73" i="117"/>
  <c r="U73" i="117"/>
  <c r="R74" i="117"/>
  <c r="S74" i="117"/>
  <c r="T74" i="117"/>
  <c r="U74" i="117"/>
  <c r="R75" i="117"/>
  <c r="S75" i="117"/>
  <c r="T75" i="117"/>
  <c r="U75" i="117"/>
  <c r="R76" i="117"/>
  <c r="S76" i="117"/>
  <c r="T76" i="117"/>
  <c r="U76" i="117"/>
  <c r="R77" i="117"/>
  <c r="S77" i="117"/>
  <c r="T77" i="117"/>
  <c r="U77" i="117"/>
  <c r="R79" i="117"/>
  <c r="S79" i="117"/>
  <c r="T79" i="117"/>
  <c r="U79" i="117"/>
  <c r="R81" i="117"/>
  <c r="S81" i="117"/>
  <c r="T81" i="117"/>
  <c r="U81" i="117"/>
  <c r="R83" i="117"/>
  <c r="S83" i="117"/>
  <c r="T83" i="117"/>
  <c r="U83" i="117"/>
  <c r="R88" i="117"/>
  <c r="S88" i="117"/>
  <c r="T88" i="117"/>
  <c r="U88" i="117"/>
  <c r="R91" i="117"/>
  <c r="S91" i="117"/>
  <c r="T91" i="117"/>
  <c r="U91" i="117"/>
  <c r="R17" i="117"/>
  <c r="S17" i="117"/>
  <c r="T17" i="117"/>
  <c r="U17" i="117"/>
  <c r="R20" i="117"/>
  <c r="S20" i="117"/>
  <c r="T20" i="117"/>
  <c r="U20" i="117"/>
  <c r="R23" i="117"/>
  <c r="S23" i="117"/>
  <c r="T23" i="117"/>
  <c r="U23" i="117"/>
  <c r="R24" i="117"/>
  <c r="S24" i="117"/>
  <c r="T24" i="117"/>
  <c r="U24" i="117"/>
  <c r="R26" i="117"/>
  <c r="S26" i="117"/>
  <c r="T26" i="117"/>
  <c r="U26" i="117"/>
  <c r="R27" i="117"/>
  <c r="S27" i="117"/>
  <c r="T27" i="117"/>
  <c r="U27" i="117"/>
  <c r="R30" i="117"/>
  <c r="S30" i="117"/>
  <c r="T30" i="117"/>
  <c r="U30" i="117"/>
  <c r="R31" i="117"/>
  <c r="S31" i="117"/>
  <c r="T31" i="117"/>
  <c r="U31" i="117"/>
  <c r="R34" i="117"/>
  <c r="S34" i="117"/>
  <c r="T34" i="117"/>
  <c r="U34" i="117"/>
  <c r="R35" i="117"/>
  <c r="S35" i="117"/>
  <c r="T35" i="117"/>
  <c r="U35" i="117"/>
  <c r="R36" i="117"/>
  <c r="S36" i="117"/>
  <c r="T36" i="117"/>
  <c r="U36" i="117"/>
  <c r="R37" i="117"/>
  <c r="S37" i="117"/>
  <c r="T37" i="117"/>
  <c r="U37" i="117"/>
  <c r="R41" i="117"/>
  <c r="S41" i="117"/>
  <c r="T41" i="117"/>
  <c r="U41" i="117"/>
  <c r="R46" i="117"/>
  <c r="S46" i="117"/>
  <c r="T46" i="117"/>
  <c r="U46" i="117"/>
  <c r="R47" i="117"/>
  <c r="S47" i="117"/>
  <c r="T47" i="117"/>
  <c r="U47" i="117"/>
  <c r="U13" i="117"/>
  <c r="T13" i="117"/>
  <c r="S13" i="117"/>
  <c r="G10" i="104"/>
  <c r="G11" i="104"/>
  <c r="G13" i="104"/>
  <c r="G14" i="104"/>
  <c r="G15" i="104"/>
  <c r="G16" i="104"/>
  <c r="G9" i="104"/>
  <c r="F9" i="104"/>
  <c r="T28" i="125" l="1"/>
  <c r="Q25" i="125"/>
  <c r="Q24" i="125" s="1"/>
  <c r="Q23" i="125" s="1"/>
  <c r="N25" i="125"/>
  <c r="N24" i="125" s="1"/>
  <c r="N23" i="125" s="1"/>
  <c r="N34" i="125" s="1"/>
  <c r="P25" i="125"/>
  <c r="P24" i="125" s="1"/>
  <c r="P23" i="125" s="1"/>
  <c r="R28" i="125"/>
  <c r="M14" i="125"/>
  <c r="Q14" i="125"/>
  <c r="Q10" i="125" s="1"/>
  <c r="Q9" i="125" s="1"/>
  <c r="Q34" i="125" s="1"/>
  <c r="P14" i="125"/>
  <c r="P10" i="125" s="1"/>
  <c r="P9" i="125" s="1"/>
  <c r="P34" i="125" s="1"/>
  <c r="O14" i="125"/>
  <c r="N14" i="125"/>
  <c r="N10" i="125" s="1"/>
  <c r="N9" i="125" s="1"/>
  <c r="M10" i="125"/>
  <c r="M9" i="125" s="1"/>
  <c r="M34" i="125" s="1"/>
  <c r="O10" i="125"/>
  <c r="O9" i="125" s="1"/>
  <c r="O34" i="125" s="1"/>
  <c r="F10" i="104"/>
  <c r="F11" i="104"/>
  <c r="F13" i="104"/>
  <c r="F14" i="104"/>
  <c r="F15" i="104"/>
  <c r="F16" i="104"/>
  <c r="G11" i="103"/>
  <c r="G13" i="103"/>
  <c r="G15" i="103"/>
  <c r="G18" i="103"/>
  <c r="G20" i="103"/>
  <c r="G22" i="103"/>
  <c r="G28" i="103"/>
  <c r="F11" i="103"/>
  <c r="F13" i="103"/>
  <c r="F15" i="103"/>
  <c r="F18" i="103"/>
  <c r="F20" i="103"/>
  <c r="F22" i="103"/>
  <c r="F28" i="103"/>
  <c r="N12" i="117"/>
  <c r="N11" i="117" s="1"/>
  <c r="N10" i="117" s="1"/>
  <c r="O12" i="117"/>
  <c r="O11" i="117" s="1"/>
  <c r="O10" i="117" s="1"/>
  <c r="P12" i="117"/>
  <c r="P11" i="117" s="1"/>
  <c r="P10" i="117" s="1"/>
  <c r="Q12" i="117"/>
  <c r="Q11" i="117" s="1"/>
  <c r="Q10" i="117" s="1"/>
  <c r="M12" i="117"/>
  <c r="M11" i="117" s="1"/>
  <c r="M10" i="117" s="1"/>
  <c r="P15" i="117"/>
  <c r="M15" i="117"/>
  <c r="O16" i="117"/>
  <c r="O15" i="117" s="1"/>
  <c r="P16" i="117"/>
  <c r="Q16" i="117"/>
  <c r="Q15" i="117" s="1"/>
  <c r="N16" i="117"/>
  <c r="N15" i="117" s="1"/>
  <c r="M16" i="117"/>
  <c r="N19" i="117"/>
  <c r="N18" i="117" s="1"/>
  <c r="O19" i="117"/>
  <c r="O18" i="117" s="1"/>
  <c r="P19" i="117"/>
  <c r="P18" i="117" s="1"/>
  <c r="Q19" i="117"/>
  <c r="Q18" i="117" s="1"/>
  <c r="M19" i="117"/>
  <c r="M18" i="117" s="1"/>
  <c r="M14" i="117" s="1"/>
  <c r="O21" i="117"/>
  <c r="M21" i="117"/>
  <c r="N22" i="117"/>
  <c r="O22" i="117"/>
  <c r="P22" i="117"/>
  <c r="P21" i="117" s="1"/>
  <c r="Q22" i="117"/>
  <c r="M22" i="117"/>
  <c r="N25" i="117"/>
  <c r="N21" i="117" s="1"/>
  <c r="O25" i="117"/>
  <c r="P25" i="117"/>
  <c r="Q25" i="117"/>
  <c r="Q21" i="117" s="1"/>
  <c r="M25" i="117"/>
  <c r="N29" i="117"/>
  <c r="N28" i="117" s="1"/>
  <c r="O29" i="117"/>
  <c r="O28" i="117" s="1"/>
  <c r="P29" i="117"/>
  <c r="P28" i="117" s="1"/>
  <c r="Q29" i="117"/>
  <c r="Q28" i="117" s="1"/>
  <c r="M28" i="117"/>
  <c r="M29" i="117"/>
  <c r="O33" i="117"/>
  <c r="O32" i="117" s="1"/>
  <c r="P33" i="117"/>
  <c r="P32" i="117" s="1"/>
  <c r="Q33" i="117"/>
  <c r="Q32" i="117" s="1"/>
  <c r="M33" i="117"/>
  <c r="M32" i="117" s="1"/>
  <c r="Q40" i="117"/>
  <c r="N39" i="117"/>
  <c r="N38" i="117" s="1"/>
  <c r="O39" i="117"/>
  <c r="O38" i="117" s="1"/>
  <c r="Q39" i="117"/>
  <c r="Q38" i="117" s="1"/>
  <c r="O40" i="117"/>
  <c r="P40" i="117"/>
  <c r="P39" i="117" s="1"/>
  <c r="P38" i="117" s="1"/>
  <c r="N40" i="117"/>
  <c r="M40" i="117"/>
  <c r="M39" i="117" s="1"/>
  <c r="M38" i="117" s="1"/>
  <c r="P44" i="117"/>
  <c r="P43" i="117" s="1"/>
  <c r="P42" i="117" s="1"/>
  <c r="Q45" i="117"/>
  <c r="Q44" i="117" s="1"/>
  <c r="Q43" i="117" s="1"/>
  <c r="Q42" i="117" s="1"/>
  <c r="N45" i="117"/>
  <c r="O45" i="117"/>
  <c r="O44" i="117" s="1"/>
  <c r="O43" i="117" s="1"/>
  <c r="O42" i="117" s="1"/>
  <c r="P45" i="117"/>
  <c r="M45" i="117"/>
  <c r="N48" i="117"/>
  <c r="O48" i="117"/>
  <c r="P48" i="117"/>
  <c r="M48" i="117"/>
  <c r="M44" i="117" s="1"/>
  <c r="M43" i="117" s="1"/>
  <c r="M42" i="117" s="1"/>
  <c r="Q50" i="117"/>
  <c r="N52" i="117"/>
  <c r="M52" i="117"/>
  <c r="N53" i="117"/>
  <c r="O53" i="117"/>
  <c r="O52" i="117" s="1"/>
  <c r="P53" i="117"/>
  <c r="P52" i="117" s="1"/>
  <c r="P51" i="117" s="1"/>
  <c r="P50" i="117" s="1"/>
  <c r="Q53" i="117"/>
  <c r="Q52" i="117" s="1"/>
  <c r="M53" i="117"/>
  <c r="N56" i="117"/>
  <c r="N55" i="117" s="1"/>
  <c r="O56" i="117"/>
  <c r="O55" i="117" s="1"/>
  <c r="P56" i="117"/>
  <c r="P55" i="117" s="1"/>
  <c r="Q56" i="117"/>
  <c r="Q55" i="117" s="1"/>
  <c r="M55" i="117"/>
  <c r="M51" i="117" s="1"/>
  <c r="M50" i="117" s="1"/>
  <c r="M56" i="117"/>
  <c r="N61" i="117"/>
  <c r="N60" i="117" s="1"/>
  <c r="O61" i="117"/>
  <c r="P61" i="117"/>
  <c r="P60" i="117" s="1"/>
  <c r="Q61" i="117"/>
  <c r="Q60" i="117" s="1"/>
  <c r="M61" i="117"/>
  <c r="N63" i="117"/>
  <c r="O63" i="117"/>
  <c r="O60" i="117" s="1"/>
  <c r="P63" i="117"/>
  <c r="Q63" i="117"/>
  <c r="M63" i="117"/>
  <c r="M60" i="117" s="1"/>
  <c r="N65" i="117"/>
  <c r="O65" i="117"/>
  <c r="P65" i="117"/>
  <c r="Q65" i="117"/>
  <c r="M65" i="117"/>
  <c r="Q78" i="117"/>
  <c r="N69" i="117"/>
  <c r="O69" i="117"/>
  <c r="P69" i="117"/>
  <c r="Q69" i="117"/>
  <c r="M69" i="117"/>
  <c r="N78" i="117"/>
  <c r="O78" i="117"/>
  <c r="P78" i="117"/>
  <c r="M78" i="117"/>
  <c r="M68" i="117" s="1"/>
  <c r="N80" i="117"/>
  <c r="O80" i="117"/>
  <c r="P80" i="117"/>
  <c r="Q80" i="117"/>
  <c r="M80" i="117"/>
  <c r="N82" i="117"/>
  <c r="O82" i="117"/>
  <c r="P82" i="117"/>
  <c r="Q82" i="117"/>
  <c r="M82" i="117"/>
  <c r="N90" i="117"/>
  <c r="O90" i="117"/>
  <c r="P90" i="117"/>
  <c r="P89" i="117" s="1"/>
  <c r="Q90" i="117"/>
  <c r="N89" i="117"/>
  <c r="O89" i="117"/>
  <c r="Q89" i="117"/>
  <c r="N87" i="117"/>
  <c r="N86" i="117" s="1"/>
  <c r="O87" i="117"/>
  <c r="P87" i="117"/>
  <c r="Q87" i="117"/>
  <c r="Q86" i="117" s="1"/>
  <c r="O86" i="117"/>
  <c r="P86" i="117"/>
  <c r="P85" i="117" s="1"/>
  <c r="P84" i="117" s="1"/>
  <c r="N85" i="117"/>
  <c r="O85" i="117"/>
  <c r="O84" i="117" s="1"/>
  <c r="Q85" i="117"/>
  <c r="N84" i="117"/>
  <c r="Q84" i="117"/>
  <c r="M86" i="117"/>
  <c r="M87" i="117"/>
  <c r="M90" i="117"/>
  <c r="M89" i="117" s="1"/>
  <c r="L41" i="115"/>
  <c r="M82" i="115"/>
  <c r="N82" i="115"/>
  <c r="O82" i="115"/>
  <c r="L82" i="115"/>
  <c r="M80" i="115"/>
  <c r="N80" i="115"/>
  <c r="O80" i="115"/>
  <c r="L80" i="115"/>
  <c r="M78" i="115"/>
  <c r="N78" i="115"/>
  <c r="O78" i="115"/>
  <c r="L78" i="115"/>
  <c r="M69" i="115"/>
  <c r="N69" i="115"/>
  <c r="O69" i="115"/>
  <c r="L69" i="115"/>
  <c r="M65" i="115"/>
  <c r="N65" i="115"/>
  <c r="O65" i="115"/>
  <c r="L65" i="115"/>
  <c r="M63" i="115"/>
  <c r="N63" i="115"/>
  <c r="O63" i="115"/>
  <c r="L63" i="115"/>
  <c r="M61" i="115"/>
  <c r="N61" i="115"/>
  <c r="O61" i="115"/>
  <c r="L61" i="115"/>
  <c r="M56" i="115"/>
  <c r="M55" i="115" s="1"/>
  <c r="N56" i="115"/>
  <c r="N55" i="115" s="1"/>
  <c r="O56" i="115"/>
  <c r="O55" i="115" s="1"/>
  <c r="L56" i="115"/>
  <c r="L55" i="115" s="1"/>
  <c r="M53" i="115"/>
  <c r="M52" i="115" s="1"/>
  <c r="N53" i="115"/>
  <c r="N52" i="115" s="1"/>
  <c r="O53" i="115"/>
  <c r="O52" i="115" s="1"/>
  <c r="O51" i="115" s="1"/>
  <c r="O50" i="115" s="1"/>
  <c r="L53" i="115"/>
  <c r="L52" i="115" s="1"/>
  <c r="M48" i="115"/>
  <c r="N48" i="115"/>
  <c r="O48" i="115"/>
  <c r="L48" i="115"/>
  <c r="M45" i="115"/>
  <c r="M44" i="115" s="1"/>
  <c r="M43" i="115" s="1"/>
  <c r="M42" i="115" s="1"/>
  <c r="N45" i="115"/>
  <c r="O45" i="115"/>
  <c r="L45" i="115"/>
  <c r="L44" i="115" s="1"/>
  <c r="L43" i="115" s="1"/>
  <c r="L42" i="115" s="1"/>
  <c r="M33" i="115"/>
  <c r="M32" i="115" s="1"/>
  <c r="N33" i="115"/>
  <c r="N32" i="115" s="1"/>
  <c r="O33" i="115"/>
  <c r="O32" i="115" s="1"/>
  <c r="L33" i="115"/>
  <c r="L32" i="115" s="1"/>
  <c r="M29" i="115"/>
  <c r="M28" i="115" s="1"/>
  <c r="N29" i="115"/>
  <c r="N28" i="115" s="1"/>
  <c r="O29" i="115"/>
  <c r="O28" i="115" s="1"/>
  <c r="L29" i="115"/>
  <c r="L28" i="115" s="1"/>
  <c r="M24" i="115"/>
  <c r="N24" i="115"/>
  <c r="O24" i="115"/>
  <c r="L24" i="115"/>
  <c r="M21" i="115"/>
  <c r="N21" i="115"/>
  <c r="N20" i="115" s="1"/>
  <c r="O21" i="115"/>
  <c r="L21" i="115"/>
  <c r="L15" i="115"/>
  <c r="L14" i="115" s="1"/>
  <c r="N18" i="115"/>
  <c r="N17" i="115" s="1"/>
  <c r="O18" i="115"/>
  <c r="O17" i="115" s="1"/>
  <c r="M18" i="115"/>
  <c r="M17" i="115" s="1"/>
  <c r="L18" i="115"/>
  <c r="L17" i="115" s="1"/>
  <c r="M15" i="115"/>
  <c r="M14" i="115" s="1"/>
  <c r="N15" i="115"/>
  <c r="N14" i="115" s="1"/>
  <c r="O15" i="115"/>
  <c r="O14" i="115" s="1"/>
  <c r="M11" i="115"/>
  <c r="M10" i="115" s="1"/>
  <c r="M9" i="115" s="1"/>
  <c r="N11" i="115"/>
  <c r="N10" i="115" s="1"/>
  <c r="N9" i="115" s="1"/>
  <c r="O11" i="115"/>
  <c r="O10" i="115" s="1"/>
  <c r="O9" i="115" s="1"/>
  <c r="L11" i="115"/>
  <c r="L10" i="115" s="1"/>
  <c r="L9" i="115" s="1"/>
  <c r="L87" i="115"/>
  <c r="L86" i="115" s="1"/>
  <c r="B17" i="103"/>
  <c r="Q15" i="123"/>
  <c r="Q14" i="123" s="1"/>
  <c r="P15" i="123"/>
  <c r="P14" i="123" s="1"/>
  <c r="O15" i="123"/>
  <c r="O14" i="123" s="1"/>
  <c r="N15" i="123"/>
  <c r="N14" i="123" s="1"/>
  <c r="M15" i="123"/>
  <c r="M14" i="123" s="1"/>
  <c r="Q12" i="123"/>
  <c r="Q11" i="123" s="1"/>
  <c r="P12" i="123"/>
  <c r="P11" i="123" s="1"/>
  <c r="P10" i="123" s="1"/>
  <c r="P9" i="123" s="1"/>
  <c r="P18" i="123" s="1"/>
  <c r="O12" i="123"/>
  <c r="O11" i="123" s="1"/>
  <c r="N12" i="123"/>
  <c r="N11" i="123" s="1"/>
  <c r="M12" i="123"/>
  <c r="M11" i="123" s="1"/>
  <c r="M10" i="123" s="1"/>
  <c r="M9" i="123" s="1"/>
  <c r="M18" i="123" s="1"/>
  <c r="Q12" i="122"/>
  <c r="Q11" i="122"/>
  <c r="Q10" i="122"/>
  <c r="Q9" i="122" s="1"/>
  <c r="Q20" i="122" s="1"/>
  <c r="P12" i="122"/>
  <c r="P11" i="122" s="1"/>
  <c r="P10" i="122" s="1"/>
  <c r="P9" i="122" s="1"/>
  <c r="O12" i="122"/>
  <c r="O11" i="122" s="1"/>
  <c r="O10" i="122" s="1"/>
  <c r="O9" i="122" s="1"/>
  <c r="O20" i="122" s="1"/>
  <c r="N12" i="122"/>
  <c r="N11" i="122"/>
  <c r="N10" i="122"/>
  <c r="N9" i="122" s="1"/>
  <c r="P17" i="122"/>
  <c r="P16" i="122" s="1"/>
  <c r="P15" i="122" s="1"/>
  <c r="P14" i="122" s="1"/>
  <c r="O17" i="122"/>
  <c r="O16" i="122" s="1"/>
  <c r="O15" i="122" s="1"/>
  <c r="O14" i="122" s="1"/>
  <c r="N17" i="122"/>
  <c r="N16" i="122"/>
  <c r="N15" i="122"/>
  <c r="N14" i="122" s="1"/>
  <c r="M12" i="122"/>
  <c r="M17" i="122"/>
  <c r="M16" i="122" s="1"/>
  <c r="M15" i="122" s="1"/>
  <c r="M14" i="122" s="1"/>
  <c r="M11" i="122"/>
  <c r="M10" i="122" s="1"/>
  <c r="M9" i="122" s="1"/>
  <c r="Q12" i="121"/>
  <c r="Q11" i="121"/>
  <c r="Q10" i="121"/>
  <c r="Q9" i="121" s="1"/>
  <c r="Q15" i="121" s="1"/>
  <c r="P12" i="121"/>
  <c r="P11" i="121" s="1"/>
  <c r="P10" i="121" s="1"/>
  <c r="P9" i="121" s="1"/>
  <c r="P15" i="121" s="1"/>
  <c r="O12" i="121"/>
  <c r="O11" i="121" s="1"/>
  <c r="O10" i="121" s="1"/>
  <c r="O9" i="121" s="1"/>
  <c r="O15" i="121" s="1"/>
  <c r="N12" i="121"/>
  <c r="N11" i="121"/>
  <c r="N10" i="121"/>
  <c r="N9" i="121" s="1"/>
  <c r="N15" i="121" s="1"/>
  <c r="M12" i="121"/>
  <c r="M11" i="121" s="1"/>
  <c r="M10" i="121" s="1"/>
  <c r="M9" i="121" s="1"/>
  <c r="M15" i="121" s="1"/>
  <c r="Q12" i="120"/>
  <c r="Q11" i="120" s="1"/>
  <c r="Q10" i="120" s="1"/>
  <c r="Q9" i="120" s="1"/>
  <c r="P12" i="120"/>
  <c r="P11" i="120" s="1"/>
  <c r="P10" i="120" s="1"/>
  <c r="P9" i="120" s="1"/>
  <c r="O12" i="120"/>
  <c r="O11" i="120" s="1"/>
  <c r="O10" i="120" s="1"/>
  <c r="O9" i="120" s="1"/>
  <c r="N12" i="120"/>
  <c r="N11" i="120" s="1"/>
  <c r="N10" i="120" s="1"/>
  <c r="N9" i="120" s="1"/>
  <c r="M12" i="120"/>
  <c r="M11" i="120" s="1"/>
  <c r="M10" i="120" s="1"/>
  <c r="M9" i="120" s="1"/>
  <c r="Q20" i="120"/>
  <c r="Q19" i="120"/>
  <c r="P20" i="120"/>
  <c r="O20" i="120"/>
  <c r="O19" i="120"/>
  <c r="N20" i="120"/>
  <c r="N19" i="120" s="1"/>
  <c r="M20" i="120"/>
  <c r="M19" i="120"/>
  <c r="P19" i="120"/>
  <c r="Q17" i="120"/>
  <c r="Q16" i="120"/>
  <c r="Q15" i="120" s="1"/>
  <c r="Q14" i="120" s="1"/>
  <c r="P17" i="120"/>
  <c r="P16" i="120"/>
  <c r="P15" i="120"/>
  <c r="P14" i="120" s="1"/>
  <c r="O17" i="120"/>
  <c r="O16" i="120"/>
  <c r="O15" i="120"/>
  <c r="O14" i="120" s="1"/>
  <c r="N17" i="120"/>
  <c r="N16" i="120" s="1"/>
  <c r="N15" i="120" s="1"/>
  <c r="M17" i="120"/>
  <c r="M16" i="120" s="1"/>
  <c r="M15" i="120" s="1"/>
  <c r="Q84" i="119"/>
  <c r="Q83" i="119" s="1"/>
  <c r="P84" i="119"/>
  <c r="O84" i="119"/>
  <c r="O83" i="119"/>
  <c r="N84" i="119"/>
  <c r="M84" i="119"/>
  <c r="M83" i="119"/>
  <c r="P83" i="119"/>
  <c r="N83" i="119"/>
  <c r="Q81" i="119"/>
  <c r="Q80" i="119" s="1"/>
  <c r="Q79" i="119" s="1"/>
  <c r="Q78" i="119" s="1"/>
  <c r="P81" i="119"/>
  <c r="O81" i="119"/>
  <c r="O80" i="119" s="1"/>
  <c r="O79" i="119" s="1"/>
  <c r="N81" i="119"/>
  <c r="N80" i="119" s="1"/>
  <c r="N79" i="119" s="1"/>
  <c r="N78" i="119" s="1"/>
  <c r="M81" i="119"/>
  <c r="M80" i="119" s="1"/>
  <c r="M79" i="119" s="1"/>
  <c r="P80" i="119"/>
  <c r="P79" i="119"/>
  <c r="P78" i="119" s="1"/>
  <c r="Q76" i="119"/>
  <c r="P76" i="119"/>
  <c r="O76" i="119"/>
  <c r="N76" i="119"/>
  <c r="M76" i="119"/>
  <c r="Q74" i="119"/>
  <c r="P74" i="119"/>
  <c r="P63" i="119" s="1"/>
  <c r="P54" i="119" s="1"/>
  <c r="P53" i="119" s="1"/>
  <c r="O74" i="119"/>
  <c r="N74" i="119"/>
  <c r="M74" i="119"/>
  <c r="Q72" i="119"/>
  <c r="P72" i="119"/>
  <c r="O72" i="119"/>
  <c r="N72" i="119"/>
  <c r="M72" i="119"/>
  <c r="Q64" i="119"/>
  <c r="P64" i="119"/>
  <c r="O64" i="119"/>
  <c r="O63" i="119" s="1"/>
  <c r="N64" i="119"/>
  <c r="M64" i="119"/>
  <c r="Q63" i="119"/>
  <c r="Q60" i="119"/>
  <c r="P60" i="119"/>
  <c r="O60" i="119"/>
  <c r="O55" i="119" s="1"/>
  <c r="N60" i="119"/>
  <c r="M60" i="119"/>
  <c r="Q58" i="119"/>
  <c r="P58" i="119"/>
  <c r="O58" i="119"/>
  <c r="N58" i="119"/>
  <c r="N55" i="119" s="1"/>
  <c r="M58" i="119"/>
  <c r="Q56" i="119"/>
  <c r="P56" i="119"/>
  <c r="P55" i="119" s="1"/>
  <c r="O56" i="119"/>
  <c r="N56" i="119"/>
  <c r="M56" i="119"/>
  <c r="M55" i="119" s="1"/>
  <c r="Q51" i="119"/>
  <c r="P51" i="119"/>
  <c r="O51" i="119"/>
  <c r="N51" i="119"/>
  <c r="N50" i="119"/>
  <c r="M51" i="119"/>
  <c r="M50" i="119" s="1"/>
  <c r="Q50" i="119"/>
  <c r="P50" i="119"/>
  <c r="O50" i="119"/>
  <c r="Q48" i="119"/>
  <c r="Q47" i="119" s="1"/>
  <c r="Q46" i="119" s="1"/>
  <c r="Q45" i="119" s="1"/>
  <c r="P48" i="119"/>
  <c r="P47" i="119" s="1"/>
  <c r="P46" i="119" s="1"/>
  <c r="P45" i="119" s="1"/>
  <c r="O48" i="119"/>
  <c r="O47" i="119" s="1"/>
  <c r="N48" i="119"/>
  <c r="N47" i="119" s="1"/>
  <c r="M48" i="119"/>
  <c r="M47" i="119" s="1"/>
  <c r="M46" i="119"/>
  <c r="M45" i="119" s="1"/>
  <c r="Q43" i="119"/>
  <c r="P43" i="119"/>
  <c r="O43" i="119"/>
  <c r="N43" i="119"/>
  <c r="M43" i="119"/>
  <c r="Q40" i="119"/>
  <c r="Q39" i="119" s="1"/>
  <c r="Q38" i="119" s="1"/>
  <c r="Q37" i="119" s="1"/>
  <c r="P40" i="119"/>
  <c r="O40" i="119"/>
  <c r="N40" i="119"/>
  <c r="N39" i="119" s="1"/>
  <c r="N38" i="119" s="1"/>
  <c r="N37" i="119" s="1"/>
  <c r="M40" i="119"/>
  <c r="M39" i="119" s="1"/>
  <c r="M38" i="119" s="1"/>
  <c r="M37" i="119" s="1"/>
  <c r="Q35" i="119"/>
  <c r="Q34" i="119"/>
  <c r="Q33" i="119" s="1"/>
  <c r="P35" i="119"/>
  <c r="P34" i="119" s="1"/>
  <c r="P33" i="119" s="1"/>
  <c r="O35" i="119"/>
  <c r="O34" i="119" s="1"/>
  <c r="O33" i="119"/>
  <c r="N35" i="119"/>
  <c r="M35" i="119"/>
  <c r="N34" i="119"/>
  <c r="N33" i="119" s="1"/>
  <c r="M34" i="119"/>
  <c r="M33" i="119" s="1"/>
  <c r="Q29" i="119"/>
  <c r="Q28" i="119" s="1"/>
  <c r="P29" i="119"/>
  <c r="P28" i="119" s="1"/>
  <c r="O29" i="119"/>
  <c r="N29" i="119"/>
  <c r="N28" i="119" s="1"/>
  <c r="M29" i="119"/>
  <c r="M28" i="119" s="1"/>
  <c r="O28" i="119"/>
  <c r="Q25" i="119"/>
  <c r="P25" i="119"/>
  <c r="P24" i="119" s="1"/>
  <c r="O25" i="119"/>
  <c r="O24" i="119" s="1"/>
  <c r="N25" i="119"/>
  <c r="N24" i="119" s="1"/>
  <c r="M25" i="119"/>
  <c r="M24" i="119" s="1"/>
  <c r="Q24" i="119"/>
  <c r="Q22" i="119"/>
  <c r="Q18" i="119" s="1"/>
  <c r="P22" i="119"/>
  <c r="O22" i="119"/>
  <c r="N22" i="119"/>
  <c r="M22" i="119"/>
  <c r="Q19" i="119"/>
  <c r="P19" i="119"/>
  <c r="P18" i="119" s="1"/>
  <c r="O19" i="119"/>
  <c r="N19" i="119"/>
  <c r="M19" i="119"/>
  <c r="M18" i="119"/>
  <c r="Q16" i="119"/>
  <c r="Q15" i="119" s="1"/>
  <c r="P16" i="119"/>
  <c r="P15" i="119"/>
  <c r="O16" i="119"/>
  <c r="N16" i="119"/>
  <c r="N15" i="119" s="1"/>
  <c r="M16" i="119"/>
  <c r="M15" i="119" s="1"/>
  <c r="O15" i="119"/>
  <c r="Q12" i="119"/>
  <c r="Q11" i="119" s="1"/>
  <c r="Q10" i="119" s="1"/>
  <c r="P12" i="119"/>
  <c r="P11" i="119" s="1"/>
  <c r="P10" i="119" s="1"/>
  <c r="O12" i="119"/>
  <c r="N12" i="119"/>
  <c r="N11" i="119" s="1"/>
  <c r="N10" i="119" s="1"/>
  <c r="M12" i="119"/>
  <c r="M11" i="119" s="1"/>
  <c r="M10" i="119" s="1"/>
  <c r="O11" i="119"/>
  <c r="O10" i="119" s="1"/>
  <c r="Q12" i="118"/>
  <c r="Q11" i="118" s="1"/>
  <c r="P12" i="118"/>
  <c r="P11" i="118" s="1"/>
  <c r="O12" i="118"/>
  <c r="O11" i="118"/>
  <c r="N12" i="118"/>
  <c r="N11" i="118" s="1"/>
  <c r="M12" i="118"/>
  <c r="M11" i="118" s="1"/>
  <c r="Q14" i="118"/>
  <c r="P14" i="118"/>
  <c r="O14" i="118"/>
  <c r="O9" i="118" s="1"/>
  <c r="O19" i="118" s="1"/>
  <c r="N14" i="118"/>
  <c r="M14" i="118"/>
  <c r="N63" i="119"/>
  <c r="P39" i="119"/>
  <c r="P38" i="119" s="1"/>
  <c r="P37" i="119" s="1"/>
  <c r="O90" i="115"/>
  <c r="O89" i="115" s="1"/>
  <c r="N90" i="115"/>
  <c r="N89" i="115" s="1"/>
  <c r="M90" i="115"/>
  <c r="M89" i="115" s="1"/>
  <c r="L90" i="115"/>
  <c r="L89" i="115" s="1"/>
  <c r="O87" i="115"/>
  <c r="O86" i="115" s="1"/>
  <c r="O85" i="115" s="1"/>
  <c r="O84" i="115" s="1"/>
  <c r="N87" i="115"/>
  <c r="N86" i="115" s="1"/>
  <c r="M87" i="115"/>
  <c r="M86" i="115" s="1"/>
  <c r="E17" i="103"/>
  <c r="D17" i="103"/>
  <c r="C17" i="103"/>
  <c r="E32" i="105"/>
  <c r="D32" i="105"/>
  <c r="C32" i="105"/>
  <c r="B32" i="105"/>
  <c r="F32" i="105"/>
  <c r="G32" i="105"/>
  <c r="E12" i="104"/>
  <c r="D12" i="104"/>
  <c r="C12" i="104"/>
  <c r="B12" i="104"/>
  <c r="E8" i="104"/>
  <c r="B8" i="104"/>
  <c r="E8" i="103"/>
  <c r="M85" i="115" l="1"/>
  <c r="M84" i="115" s="1"/>
  <c r="L20" i="115"/>
  <c r="M20" i="115"/>
  <c r="O44" i="115"/>
  <c r="O43" i="115" s="1"/>
  <c r="O42" i="115" s="1"/>
  <c r="N51" i="115"/>
  <c r="N50" i="115" s="1"/>
  <c r="N13" i="115"/>
  <c r="N60" i="115"/>
  <c r="N68" i="115"/>
  <c r="F17" i="103"/>
  <c r="M59" i="117"/>
  <c r="M58" i="117" s="1"/>
  <c r="P20" i="122"/>
  <c r="M85" i="117"/>
  <c r="M84" i="117" s="1"/>
  <c r="M9" i="117"/>
  <c r="M93" i="117" s="1"/>
  <c r="F8" i="103"/>
  <c r="G12" i="104"/>
  <c r="M14" i="119"/>
  <c r="P14" i="119"/>
  <c r="P9" i="119" s="1"/>
  <c r="P87" i="119" s="1"/>
  <c r="N18" i="119"/>
  <c r="N46" i="119"/>
  <c r="N45" i="119" s="1"/>
  <c r="N54" i="119"/>
  <c r="N53" i="119" s="1"/>
  <c r="O78" i="119"/>
  <c r="M14" i="120"/>
  <c r="M23" i="120" s="1"/>
  <c r="Q68" i="117"/>
  <c r="Q59" i="117" s="1"/>
  <c r="Q58" i="117" s="1"/>
  <c r="N68" i="117"/>
  <c r="N59" i="117" s="1"/>
  <c r="N58" i="117" s="1"/>
  <c r="N44" i="117"/>
  <c r="N43" i="117" s="1"/>
  <c r="N42" i="117" s="1"/>
  <c r="P9" i="118"/>
  <c r="P19" i="118" s="1"/>
  <c r="N14" i="119"/>
  <c r="N9" i="119" s="1"/>
  <c r="N87" i="119" s="1"/>
  <c r="O18" i="119"/>
  <c r="M63" i="119"/>
  <c r="M54" i="119" s="1"/>
  <c r="M53" i="119" s="1"/>
  <c r="Q10" i="123"/>
  <c r="Q9" i="123" s="1"/>
  <c r="Q18" i="123" s="1"/>
  <c r="M13" i="115"/>
  <c r="M8" i="115" s="1"/>
  <c r="L60" i="115"/>
  <c r="M60" i="115"/>
  <c r="L68" i="115"/>
  <c r="M68" i="115"/>
  <c r="P68" i="117"/>
  <c r="P59" i="117" s="1"/>
  <c r="P58" i="117" s="1"/>
  <c r="N51" i="117"/>
  <c r="N50" i="117" s="1"/>
  <c r="N85" i="115"/>
  <c r="N84" i="115" s="1"/>
  <c r="Q14" i="119"/>
  <c r="Q9" i="119" s="1"/>
  <c r="O39" i="119"/>
  <c r="O38" i="119" s="1"/>
  <c r="O37" i="119" s="1"/>
  <c r="O46" i="119"/>
  <c r="O45" i="119" s="1"/>
  <c r="M78" i="119"/>
  <c r="O10" i="123"/>
  <c r="O9" i="123" s="1"/>
  <c r="O18" i="123" s="1"/>
  <c r="O20" i="115"/>
  <c r="O13" i="115" s="1"/>
  <c r="O8" i="115" s="1"/>
  <c r="N44" i="115"/>
  <c r="N43" i="115" s="1"/>
  <c r="N42" i="115" s="1"/>
  <c r="L51" i="115"/>
  <c r="L50" i="115" s="1"/>
  <c r="M51" i="115"/>
  <c r="M50" i="115" s="1"/>
  <c r="O60" i="115"/>
  <c r="O68" i="115"/>
  <c r="O68" i="117"/>
  <c r="O59" i="117" s="1"/>
  <c r="O58" i="117" s="1"/>
  <c r="O14" i="119"/>
  <c r="O9" i="119" s="1"/>
  <c r="Q55" i="119"/>
  <c r="Q54" i="119" s="1"/>
  <c r="Q53" i="119" s="1"/>
  <c r="O54" i="119"/>
  <c r="O53" i="119" s="1"/>
  <c r="M9" i="118"/>
  <c r="M19" i="118" s="1"/>
  <c r="L85" i="115"/>
  <c r="L84" i="115" s="1"/>
  <c r="L13" i="115"/>
  <c r="L8" i="115" s="1"/>
  <c r="N8" i="115"/>
  <c r="G17" i="103"/>
  <c r="F12" i="104"/>
  <c r="P23" i="120"/>
  <c r="O23" i="120"/>
  <c r="Q9" i="118"/>
  <c r="Q19" i="118" s="1"/>
  <c r="N9" i="118"/>
  <c r="N19" i="118" s="1"/>
  <c r="O51" i="117"/>
  <c r="O50" i="117" s="1"/>
  <c r="P14" i="117"/>
  <c r="P9" i="117" s="1"/>
  <c r="Q14" i="117"/>
  <c r="Q9" i="117" s="1"/>
  <c r="O14" i="117"/>
  <c r="O9" i="117" s="1"/>
  <c r="P93" i="117"/>
  <c r="E17" i="104"/>
  <c r="B17" i="104"/>
  <c r="E30" i="103"/>
  <c r="C30" i="103"/>
  <c r="B30" i="103"/>
  <c r="N14" i="120"/>
  <c r="Q23" i="120"/>
  <c r="N10" i="123"/>
  <c r="N9" i="123" s="1"/>
  <c r="N18" i="123" s="1"/>
  <c r="N20" i="122"/>
  <c r="M9" i="119"/>
  <c r="N23" i="120"/>
  <c r="M20" i="122"/>
  <c r="L59" i="115" l="1"/>
  <c r="L58" i="115" s="1"/>
  <c r="N59" i="115"/>
  <c r="N58" i="115" s="1"/>
  <c r="N93" i="115" s="1"/>
  <c r="M87" i="119"/>
  <c r="Q87" i="119"/>
  <c r="L93" i="115"/>
  <c r="Q93" i="117"/>
  <c r="O59" i="115"/>
  <c r="O58" i="115" s="1"/>
  <c r="O93" i="115" s="1"/>
  <c r="M59" i="115"/>
  <c r="M58" i="115" s="1"/>
  <c r="M93" i="115" s="1"/>
  <c r="O87" i="119"/>
  <c r="F30" i="103"/>
  <c r="O93" i="117"/>
  <c r="D8" i="103"/>
  <c r="G8" i="103" s="1"/>
  <c r="C8" i="104"/>
  <c r="D8" i="104"/>
  <c r="N33" i="117"/>
  <c r="N32" i="117" s="1"/>
  <c r="N14" i="117" s="1"/>
  <c r="N9" i="117" s="1"/>
  <c r="N93" i="117" s="1"/>
  <c r="D30" i="103" l="1"/>
  <c r="G30" i="103" s="1"/>
  <c r="D17" i="104"/>
  <c r="G8" i="104"/>
  <c r="C17" i="104"/>
  <c r="F17" i="104" s="1"/>
  <c r="F8" i="104"/>
  <c r="G17" i="104" l="1"/>
</calcChain>
</file>

<file path=xl/comments1.xml><?xml version="1.0" encoding="utf-8"?>
<comments xmlns="http://schemas.openxmlformats.org/spreadsheetml/2006/main">
  <authors>
    <author>PRESUPUESTOS</author>
  </authors>
  <commentList>
    <comment ref="D13" authorId="0" shapeId="0">
      <text>
        <r>
          <rPr>
            <b/>
            <sz val="9"/>
            <color indexed="81"/>
            <rFont val="Tahoma"/>
            <family val="2"/>
          </rPr>
          <t>PRESUPUESTOS:</t>
        </r>
        <r>
          <rPr>
            <sz val="9"/>
            <color indexed="81"/>
            <rFont val="Tahoma"/>
            <family val="2"/>
          </rPr>
          <t xml:space="preserve">
Capitulo 1000 (menos pda. 1521) (mas impuestos pdas. 3981 y 3982)
</t>
        </r>
      </text>
    </comment>
    <comment ref="D22" authorId="0" shapeId="0">
      <text>
        <r>
          <rPr>
            <b/>
            <sz val="9"/>
            <color indexed="81"/>
            <rFont val="Tahoma"/>
            <family val="2"/>
          </rPr>
          <t>PRESUPUESTOS:</t>
        </r>
        <r>
          <rPr>
            <sz val="9"/>
            <color indexed="81"/>
            <rFont val="Tahoma"/>
            <family val="2"/>
          </rPr>
          <t xml:space="preserve">
Partida 1521 (Liquidaciones por indemnizaciones y por sueldos y salarios caídos)</t>
        </r>
      </text>
    </comment>
  </commentList>
</comments>
</file>

<file path=xl/sharedStrings.xml><?xml version="1.0" encoding="utf-8"?>
<sst xmlns="http://schemas.openxmlformats.org/spreadsheetml/2006/main" count="2863" uniqueCount="880">
  <si>
    <t>(3)</t>
  </si>
  <si>
    <t>(4)</t>
  </si>
  <si>
    <t>(5)</t>
  </si>
  <si>
    <t>(7)</t>
  </si>
  <si>
    <t>(8)</t>
  </si>
  <si>
    <t>(9)</t>
  </si>
  <si>
    <t>(6)</t>
  </si>
  <si>
    <t>AI</t>
  </si>
  <si>
    <t>DENOMINACIÓN</t>
  </si>
  <si>
    <t xml:space="preserve">CAPÍTULO   </t>
  </si>
  <si>
    <t>A)</t>
  </si>
  <si>
    <t>B)</t>
  </si>
  <si>
    <t>PARTIDA</t>
  </si>
  <si>
    <t>F</t>
  </si>
  <si>
    <t>SF</t>
  </si>
  <si>
    <t>FI</t>
  </si>
  <si>
    <t>DEVENGADO
(2)</t>
  </si>
  <si>
    <t>EJERCIDO
(3)</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</si>
  <si>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</si>
  <si>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</si>
  <si>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</si>
  <si>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</si>
  <si>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EPC EVOLUCIÓN PRESUPUESTAL DE PARTIDAS CENTRALIZADAS O CONSOLIDADAS</t>
  </si>
  <si>
    <t>EJE</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</si>
  <si>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</si>
  <si>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</si>
  <si>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</si>
  <si>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ARF APLICACIÓN DE LOS RECURSOS DE ORIGEN FEDERAL</t>
  </si>
  <si>
    <t>ACCIONES REALIZADAS CON RECURSOS DE ORIGEN FEDERAL: (4)</t>
  </si>
  <si>
    <t>PRESUPUESTO (Pesos con dos decimales)</t>
  </si>
  <si>
    <t>TOTAL GASTO CORRIENTE</t>
  </si>
  <si>
    <t>TOTAL GASTO DE CAPITAL</t>
  </si>
  <si>
    <t>PAGADO
(4)</t>
  </si>
  <si>
    <t>(5)=2-1</t>
  </si>
  <si>
    <t>(6)=3-2</t>
  </si>
  <si>
    <t>TOTAL
URG (10)</t>
  </si>
  <si>
    <t>TOTAL URG     (10)</t>
  </si>
  <si>
    <t>TOTAL URG  (12)</t>
  </si>
  <si>
    <t>PROGRAMADO
 (1)</t>
  </si>
  <si>
    <t>A)  EXPLICACIÓN A LAS VARIACIONES DEL PRESUPUESTO  DEVENGADO  RESPECTO DEL PROGRAMADOAL PERIODO</t>
  </si>
  <si>
    <t>PROGRAMADO 
 (1)</t>
  </si>
  <si>
    <t>A)  EXPLICACIÓN A LAS VARIACIONES DEL PRESUPUESTO  DEVENGADO  RESPECTO DEL PROGRAMADO AL PERIODO</t>
  </si>
  <si>
    <t>CAPÍTULO</t>
  </si>
  <si>
    <t>02CD02 DELEGACIÓN AZCAPOTZALCO</t>
  </si>
  <si>
    <t>SERVICIO</t>
  </si>
  <si>
    <t>FOMENTO DE ACTIVIDADES DEPORTIVAS Y RECREATIVAS</t>
  </si>
  <si>
    <t>EVENTO</t>
  </si>
  <si>
    <t>PROMOCIÓN DE ACTIVIDADES CULTURALES</t>
  </si>
  <si>
    <t>MANTENIMIENTO, CONSERVACIÓN Y REHABILITACIÓN DE INFRAESTRUCTURA EDUCATIVA</t>
  </si>
  <si>
    <t>INMUEBLE</t>
  </si>
  <si>
    <t>SERVICIO Y AYUDA DE ASISTENCIA SOCIAL</t>
  </si>
  <si>
    <t>SERVICIOS COMPLEMENTARIOS DE VIGILANCIA</t>
  </si>
  <si>
    <t>POLICÍA</t>
  </si>
  <si>
    <t>GESTIÓN INTEGRAL DEL RIESGO EN MATERIA DE PROTECCIÓN CIVIL</t>
  </si>
  <si>
    <t>ACCIÓN</t>
  </si>
  <si>
    <t>REORDENAMIENTO DE LA VÍA PÚBLICA CON ENFOQUE DE DESARROLLO ECONÓMICO</t>
  </si>
  <si>
    <t>APOYO A MYPES</t>
  </si>
  <si>
    <t>RECOLECCIÓN DE RESIDUOS SÓLIDOS</t>
  </si>
  <si>
    <t>MANTENIMIENTO, CONSERVACIÓN Y REHABILITACIÓN AL SISTEMA DE DRENAJE</t>
  </si>
  <si>
    <t>MANTENIMIENTO DE ÁREAS VERDES</t>
  </si>
  <si>
    <t>M2</t>
  </si>
  <si>
    <t>SERVICIO DE PODA DE ÁRBOLES</t>
  </si>
  <si>
    <t>PIEZA</t>
  </si>
  <si>
    <t>BALIZAMIENTO EN VIALIDADES</t>
  </si>
  <si>
    <t>METRO</t>
  </si>
  <si>
    <t>MANTENIMIENTO, CONSERVACIÓN Y REHABILITACIÓN EN VIALIDADES SECUNDARIAS</t>
  </si>
  <si>
    <t>MANTENIMIENTO, REHABILITACIÓN Y CONSERVACIÓN DE  IMAGEN URBANA</t>
  </si>
  <si>
    <t>ESPACIO PÚBLICO</t>
  </si>
  <si>
    <t>SEÑALAMIENTO EN VIALIDADES</t>
  </si>
  <si>
    <t>MANTENIMIENTO, CONSERVACIÓN Y REHABILITACIÓN DE INFRAESTRUCTURA DE AGUA POTABLE</t>
  </si>
  <si>
    <t>ALUMBRADO PÚBLICO</t>
  </si>
  <si>
    <t>LUMINARIA</t>
  </si>
  <si>
    <t>APOYO ADMINISTRATIVO</t>
  </si>
  <si>
    <t>UNIDAD RESPONSABLE DEL GASTO: 02 CD 02     DELEGACIÓN AZCAPOTZALCO</t>
  </si>
  <si>
    <t>PERÍODO: ENERO - MARZO  2017</t>
  </si>
  <si>
    <t>UNIDAD RESPONSABLE DEL GASTO: 02 CD 02   DELEGACIÓN AZCAPOTZALCO</t>
  </si>
  <si>
    <t>Con este recurso no se han realizado acciones ya que no se a ejercido durante este trimestre.</t>
  </si>
  <si>
    <t>FONDO, CONVENIO, SUBSIDIO O PARTICIPACIÓN: 5.O.1.7.0 Recursos Federales-Participaciones a Entidades Federstivas y Municipios-Participaciones en Ingresos Federales-2017-Original de la UR</t>
  </si>
  <si>
    <t>FONDO, CONVENIO, SUBSIDIO O PARTICIPACIÓN: 5.P.1.7.0 Fondo de aportaciones para el Fortalecimiento de los Municipios y de las demarcaciones territoriales del D.F. (FORTAMUN)</t>
  </si>
  <si>
    <t xml:space="preserve">FONDO, CONVENIO, SUBSIDIO O PARTICIPACIÓN: 5.P.2.7.0.- Fondo de Aportaciones para el Fortalecimiento de las Entidades Federativas (FAFEF)  </t>
  </si>
  <si>
    <t>Lic. Víctor Manuel Motta  Mercado</t>
  </si>
  <si>
    <t>Director General de Administración</t>
  </si>
  <si>
    <t xml:space="preserve">                                                                                           </t>
  </si>
  <si>
    <t xml:space="preserve">A) </t>
  </si>
  <si>
    <t xml:space="preserve">B) </t>
  </si>
  <si>
    <t>APP-1 AVANCE PROGRAMÁTICO-PRESUPUESTAL DE ACTIVIDADES INSTITUCIONALES</t>
  </si>
  <si>
    <t>UNIDAD RESPONSABLE DEL GASTO:   02 CD 02   DELEGACIÓN AZCAPOTZALCO</t>
  </si>
  <si>
    <t>UNIDAD
DE
MEDIDA</t>
  </si>
  <si>
    <t>R      E      S      U      L      T      A      D      O      S</t>
  </si>
  <si>
    <t>FÍSICO</t>
  </si>
  <si>
    <t>PRESUPUESTAL   (Pesos con dos decimales)</t>
  </si>
  <si>
    <t>IARCM
(%)
3/8</t>
  </si>
  <si>
    <t>ALCANZADO
(2)</t>
  </si>
  <si>
    <t>PROGRAMADO
 (4)</t>
  </si>
  <si>
    <t>DEVENGADO
(5)</t>
  </si>
  <si>
    <t>EJERCIDO
(6)</t>
  </si>
  <si>
    <t>PAGADO
(7)</t>
  </si>
  <si>
    <t>EQUIDAD E INCLUSIÓN SOCIAL PARA EL DESARROLLO HUMANO</t>
  </si>
  <si>
    <t>GOBIERNO</t>
  </si>
  <si>
    <t>JUSTICIA</t>
  </si>
  <si>
    <t>DERECHOS HUMANOS</t>
  </si>
  <si>
    <t xml:space="preserve"> </t>
  </si>
  <si>
    <t>ACCIONES EN PRO DE LA IGUALDAD DE GÉNERO</t>
  </si>
  <si>
    <t>ASUNTO</t>
  </si>
  <si>
    <t>DESARROLLO SOCIAL</t>
  </si>
  <si>
    <t>VIVIENDA Y SERVICIOS A LA COMUNIDAD</t>
  </si>
  <si>
    <t>SERVICIOS COMUNALES</t>
  </si>
  <si>
    <t>SANIDAD ANIMAL</t>
  </si>
  <si>
    <t>RECREACIÓN, CULTURA Y OTRAS MANIFESTACIONES SOCIALES</t>
  </si>
  <si>
    <t>DEPORTE Y RECREACIÓN</t>
  </si>
  <si>
    <t>MANTENIMIENTO,CONSERVACIÓN Y REHABILITACIÓN DE ESPACIOS DEPORTIVOS</t>
  </si>
  <si>
    <t>CULTURA</t>
  </si>
  <si>
    <t xml:space="preserve">EDUCACIÓN </t>
  </si>
  <si>
    <t>EDUCACIÓN  BÁSICA</t>
  </si>
  <si>
    <t>APOYO A LA EDUCACIÓN</t>
  </si>
  <si>
    <t>PERSONA</t>
  </si>
  <si>
    <t>PROTECCIÓN SOCIAL</t>
  </si>
  <si>
    <t>OTROS DE SEGURIDAD SOCIAL Y ASISTENCIA SOCIAL</t>
  </si>
  <si>
    <t>MANTENIMIENTO, CONSERVACIÓN Y REHABILITACIÓN DE INFRAESTRUCTURA DE DESARROLLO SOCIAL</t>
  </si>
  <si>
    <t>OPERACIÓN DE CENTROS DE DESARROLLO INFANTIL EN DELEGACIONES</t>
  </si>
  <si>
    <t>DESARROLLO ECONOMICO</t>
  </si>
  <si>
    <t>ASUNTOS ECONÓMICOS, COMERCIALES Y LABORALES EN GENERAL</t>
  </si>
  <si>
    <t>ASUNTOS LABORALES GENERALES</t>
  </si>
  <si>
    <t>FOMENTO AL EMPLEO</t>
  </si>
  <si>
    <t>GOBERNABILIDAD, SEGURIDAD Y PROTECCIÓN CIUDADANA</t>
  </si>
  <si>
    <t>ASUNTOS DE ORDEN PÚBLICO Y DE SEGURIDAD INTERIOR</t>
  </si>
  <si>
    <t>APOYO A LA PREVENCIÓN DEL DELITO</t>
  </si>
  <si>
    <t>PREDIO</t>
  </si>
  <si>
    <t>PROTECCIÓN CIVIL</t>
  </si>
  <si>
    <t>DESARROLLO ECONÓMICO SUSTENTABLE</t>
  </si>
  <si>
    <t>DESARROLLO ECONÓMICO</t>
  </si>
  <si>
    <t>ASUNTOS ECONÓMICOS Y COMERCIALES EN GENERAL</t>
  </si>
  <si>
    <t>COMERCIANTE</t>
  </si>
  <si>
    <t>OTRAS INDUSTRIAS Y OTROS ASUNTOS ECONÓMICOS</t>
  </si>
  <si>
    <t>OTROS ASUNTOS ECONÓMICOS</t>
  </si>
  <si>
    <t>EMPRESA</t>
  </si>
  <si>
    <t>HABITABILIDAD Y SERVICIOS, ESPACIOS PÚBLICOS E INFRAESTRUCTURA</t>
  </si>
  <si>
    <t>PROTECCIÓN AMBIENTAL</t>
  </si>
  <si>
    <t>ORDENACIÓN DE DESECHOS</t>
  </si>
  <si>
    <t>TONELADA</t>
  </si>
  <si>
    <t>ORDENACIÓN DE AGUAS RESIDUALES, DRENAJE Y ALCANTARILLADO</t>
  </si>
  <si>
    <t>KILOMETRO</t>
  </si>
  <si>
    <t>PROTECCIÓN DE LA DIVERSIDAD BIOLÓGICA Y EL PAISAJE</t>
  </si>
  <si>
    <t>URBANIZACIÓN</t>
  </si>
  <si>
    <t>MANTENIMIENTO, CONSERVACIÓN Y REHABILITACIÓN A EDIFICIOS PÚBLICOS</t>
  </si>
  <si>
    <t>MANTENIMIENTO, CONSERVACIÓN Y REHABILITACIÓN DE BANQUETAS</t>
  </si>
  <si>
    <t>MANTENIMIENTO, CONSERVACIÓN Y REHABILITACIÓN DE INFRAESTRUCTURA COMERCIAL</t>
  </si>
  <si>
    <t>ABASTECIMIENTO DE AGUA</t>
  </si>
  <si>
    <t>MANTENIMIENTO, CONSERVACIÓN Y REHABILITACIÓN PARA UNIDADES HABITACIONALES Y VIVIENDA</t>
  </si>
  <si>
    <t>APOYO</t>
  </si>
  <si>
    <t>EFECTIVIDAD, RENDICIÓN DE CUENTAS Y COMBATE A LA CORRUPCIÓN</t>
  </si>
  <si>
    <t>COORDINACIÓN DE LA POLÍTICA DE GOBIERNO</t>
  </si>
  <si>
    <t>PRESIDENCIA/GUBERNATURA</t>
  </si>
  <si>
    <t>COORDINACIÓN DE POLÍTICAS</t>
  </si>
  <si>
    <t>OTROS SERVICIOS GENERALES</t>
  </si>
  <si>
    <t xml:space="preserve">OTROS </t>
  </si>
  <si>
    <t>TRÁMITE</t>
  </si>
  <si>
    <t xml:space="preserve">TOTAL URG </t>
  </si>
  <si>
    <t>APP-2  EXPLICACIÓN A LAS VARIACIONES DEL AVANCE PROGRAMÁTICO-PRESUPUESTAL DE ACTIVIDADES INSTITUCIONALES</t>
  </si>
  <si>
    <t>A) Causas de las variaciones del Índice de Aplicación de Recursos para la Consecución de Metas Programadas (IARCM)</t>
  </si>
  <si>
    <t>APP-3  AVANCE PROGRAMÁTICO-PRESUPUESTAL DE ACTIVIDADES INSTITUCIONALES FINANCIADAS CON RECURSOS DE ORIGEN FEDERAL</t>
  </si>
  <si>
    <t>FONDO, CONVENIO, SUBSIDIO O PARTICIPACIÓN: (1)</t>
  </si>
  <si>
    <t>UNIDAD RESPONSABLE DEL GASTO:    02  CD 02    DELEGACIÓN AZCAPOTZALCO</t>
  </si>
  <si>
    <t>AVANCE %</t>
  </si>
  <si>
    <t>ORIGINAL
(1)</t>
  </si>
  <si>
    <t>PROGRAMADO 
 (2)</t>
  </si>
  <si>
    <t>ALCANZADO
(3)</t>
  </si>
  <si>
    <t>3/1*100
=(4)</t>
  </si>
  <si>
    <t>3/2*100
=(5)</t>
  </si>
  <si>
    <t>APROBADO
(6)</t>
  </si>
  <si>
    <t>MODIFICADO
(7)</t>
  </si>
  <si>
    <t>DEVENGADO
(8)</t>
  </si>
  <si>
    <t>EJERCIDO
(9)</t>
  </si>
  <si>
    <t>PAGADO
(10)</t>
  </si>
  <si>
    <t>8/6*100
=(11)</t>
  </si>
  <si>
    <t>8/7*100
=(12)</t>
  </si>
  <si>
    <t>9/6*100
=(13)</t>
  </si>
  <si>
    <t>9/7*100
=(14)</t>
  </si>
  <si>
    <t>FONDO, CONVENIO, SUBSIDIO O PARTICIPACIÓN: 5.M.Y.6.5 PROYECTO DE DESARROLLO REGIONAL IV 2016 - REMANENTES DE PRINCIPAL</t>
  </si>
  <si>
    <t>FONDO, CONVENIO, SUBSIDIO O PARTICIPACIÓN: 5.P.2.6.5.- Fondo de Aportaciones para el Fortalecimiento de las Entidades Federativas (FAFEF) Remanentes de Principal</t>
  </si>
  <si>
    <t xml:space="preserve">FONDO, CONVENIO, SUBSIDIO O PARTICIPACIÓN: 5.P.6.7.0.  Fondo de Aportaciones para la Infraestructura Social  (FAIS)  </t>
  </si>
  <si>
    <t>INFORME  DE  AVANCE  TRIMESTRAL
ENERO-JUNIO 2017</t>
  </si>
  <si>
    <t>PERÍODO: ENERO - JUNIO  2017</t>
  </si>
  <si>
    <t>CONSTRUCCION Y AMPLIACION DE EDIFICIOS PUBLICOS.</t>
  </si>
  <si>
    <t>CONSTRUCCION Y AMPLIACION DE INFRAESTRUCTURA DE SALUD.</t>
  </si>
  <si>
    <t>CONSTRUCCION Y AMPLIACION DE INFRAESTRUCTURA DE CULTURA.</t>
  </si>
  <si>
    <t xml:space="preserve">MANTENIMIENTO, CONSERVACION Y REHABILITACION DE INFRAESTRUCTURA CULTURA </t>
  </si>
  <si>
    <t>CONSTRUCCION Y AMPIACION DE INFRAESTRUCTURA DE DESARROLLO SOCIAL</t>
  </si>
  <si>
    <t>CONSTRUCCION Y AMPLIACION DE EDIFICIOS PUBLICOS</t>
  </si>
  <si>
    <t>PERÍODO: ENERO - JUNIO 2017</t>
  </si>
  <si>
    <t>DESARROLLO SOCIAL.</t>
  </si>
  <si>
    <t>ICMPP (%)
2/1=(3)</t>
  </si>
  <si>
    <t>ICPPP (%)
5/4
(8)</t>
  </si>
  <si>
    <t>El gasto se ejercio en capitulo 1000  en : Sueldos base al personal permanente, Sueldos al personal a lista de raya base, Sueldos base al personal eventual, Retribuciones por servicios de carácter social, Prima quinquenal por años de servicios efectivos prestados, Prima de vacaciones, Gratificación de fin de año, Horas extraordinarias, Guardias, Compensaciones, Compensaciones por servicios eventuales, Compensaciones adicionales y provisionales por servicios especiales, Aportaciones a instituciones de seguridad social, Aportaciones a fondos de vivienda, Aportaciones al sistema para el retiro o a la administradora de fondos para el retiro y ahorro solidario, Primas por seguro de vida del personal civil, Primas por seguro de retiro del personal al servicio de las unidades responsables del gasto del Distrito Federal. Cuotas para el fondo de ahorro y fondo de trabajo, Vales, Apoyo económico por defunción de familiares directos, Estancias de Desarrollo Infantil, Asignaciones para requerimiento de cargos de servidores públicos de nivel técnico operativo, de confianza y personal de la rama médica, Asignaciones para prestaciones a personal sindicalizado y no sindicalizado, Otras prestaciones contractuales, Asignaciones conmemorativas, Asignaciones para pago de antigüedad, Apoyos colectivos, Apoyos a la capacitación de los servidores públicos, Asignaciones para requerimiento de cargos de servidores públicos superiores y de mandos medios así como de líderes coordinadores y enlaces, Becas de licenciatura,  Otras prestaciones sociales y económicas, Estímulos por productividad, eficiencia y calidad en el desempeño, Premio de antigüedad y Premio de asistencia.</t>
  </si>
  <si>
    <t>En el capitulo 2000 en: Materiales, útiles y equipos menores de oficina, Materiales y útiles de impresión y reproducción, Materiales, útiles y equipos menores de tecnologías de la información y comunicaciones, Material impreso e información digital, Material de limpieza, Material y útil de enseñanza, Productos alimenticios y bebidas para personas, Productos alimenticios para animales, Utensilios para el servicio de alimentación,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básicos, Fertilizantes, pesticidas y otros agroquímicos, Medicinas y productos farmacéuticos, Materiales, accesorios y suministros médicos, Fibras sintéticas, hules, plásticos y derivados, Otros productos químicos, Combustibles, lubricantes y aditivos, Carbón y sus derivados, Vestuario y uniformes, Prendas de seguridad y protección personal, Artículos deportivos, Productos textiles, Blancos y otros productos textiles, excepto prendas de vestir, Materiales de seguridad pública, Herramientas menores, Refacciones y accesorios menores de edificios, Refacciones y accesorios menores de mobiliario y equipo de administración, educacional y recreativo, Refacciones y accesorios menores de equipo de cómputo y tecnologías de la información, Refacciones y accesorios menores de equipo e instrumental médico y de laboratorio, Refacciones y accesorios menores de equipo de transporte, Refacciones y accesorios menores de maquinaria y otros equipos, Refacciones y accesorios menores otros bienes muebles.</t>
  </si>
  <si>
    <t xml:space="preserve">En el Capitulo 3000 en: Gas, Agua potable, Agua tratada, Telefonía tradicional, Servicios de telecomunicaciones y satélites, Servicios de acceso de Internet, redes y procesamiento de información, Servicios integrales y otros servicios, Otros arrendamientos, Servicios de consultoría administrativa, procesos, técnica y en tecnologías de la información, Servicios de apoyo administrativo y fotocopiado, Servicios de impresión, Servicios financieros y bancarios, Reparación, mantenimiento y conservación de equipo de transporte para la ejecución de programas de seguridad pública y atención de desastres naturales, Reparación, mantenimiento y conservación de equipo de transporte destinados a servidores públicos y servicios administrativos, Instalación, reparación y mantenimiento de maquinaria, otros equipos y herramienta, Servicios de limpieza y manejo de desechos, Servicios de jardinería y fumigación, Servicios de revelado de fotografías, Pasajes terrestres al interior del Distrito Federal, Espectáculos culturales, Servicios funerarios y de cementerio a los familiares de los civiles y pensionistas directos, Impuestos y derechos, Otros gastos por responsabilidades, Impuesto sobre nóminas, Otros impuestos derivados de una relación laboral.
</t>
  </si>
  <si>
    <t>En el Capitulo 4000 en Premios y otras ayudas sociales a personas.</t>
  </si>
  <si>
    <t xml:space="preserve">En el Capitulo 6000 en Edificación no habitacional. </t>
  </si>
  <si>
    <t xml:space="preserve">En el Capitulo 6000 en Edificación no habitacional Y Construcción de vías de comunicación </t>
  </si>
  <si>
    <t>En el Capitulo 6000 en Edificación no habitacional Y División de terrenos y construcción de obras de urbanización.</t>
  </si>
  <si>
    <t>Se ejercio en la compra de Carbon, asi como el Servicio de energía eléctrica, Telefonía tradicional, Servicios de vigilancia Y Seguro de bienes patrimoniales</t>
  </si>
  <si>
    <t>A)  Variaciones entre el Presupuesto Devengado y el Programado: No presenta variación entre le presupuesto devengado y programado.</t>
  </si>
  <si>
    <t>A)  Variaciones entre el Presupuesto Devengado y el Programado: No presenta presupuesto programado debido a que el calendario presupuestal se integró en el segundo trimestre del año.</t>
  </si>
  <si>
    <t>La variación que se observa entre la meta física programada y alcanzada, se deriva al aprovechamiento de los recursos humanos y materiales para los trabajos de señalamiento en vialidades peatonales y vehiculares a cargo de esta delegación.</t>
  </si>
  <si>
    <t>No existe variación entre lo programado y lo alcanzado, cumpliéndose con los objetivos en el Segundo trimestre.</t>
  </si>
  <si>
    <t xml:space="preserve">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</si>
  <si>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 xml:space="preserve">Se realizò el pago referente a los Sueldos al personal a lista de raya base ya que en el caso de la Subdirección de Servicios Sociales, 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</si>
  <si>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 xml:space="preserve">Acciones Realizadas con Gasto de Inversión: </t>
  </si>
  <si>
    <t>EJERCIDO</t>
  </si>
  <si>
    <t>PROGRAMADO</t>
  </si>
  <si>
    <t>ORIGINAL</t>
  </si>
  <si>
    <t>Se realizò el pago referente a los Sueldos base al personal permanete ya que en el caso de la Subdirección de Servicios Sociales, 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En el caso de la Subdirección de Equidad Social, se refiere a los Programas Sociales operados por esta instancia, como es el caso de Apoyo Económico a Adultos Mayores 60-64 años, Apoyo Económico a Personas con Discapacidad, Programa Mujeres con Oficio y Apoyo en Especie a Personas con Discapacidad. En el período que se analiza se ha analizado la documentación de los beneficiarios para verificar la autenticidad de los datos.</t>
  </si>
  <si>
    <t xml:space="preserve">Acciones Realizadas con Gasto Corriente: </t>
  </si>
  <si>
    <t>Objetivo: Brindar servicios y ayuda de asistencia social a la ciudadanía de la demarcación.</t>
  </si>
  <si>
    <t>6892</t>
  </si>
  <si>
    <t>Persona</t>
  </si>
  <si>
    <t>230</t>
  </si>
  <si>
    <t>9</t>
  </si>
  <si>
    <t>6</t>
  </si>
  <si>
    <t>2</t>
  </si>
  <si>
    <t>1</t>
  </si>
  <si>
    <t>APROBADO</t>
  </si>
  <si>
    <t>ALCANZADA</t>
  </si>
  <si>
    <t>PROGRAMADA</t>
  </si>
  <si>
    <t>PRESUPUESTO (Pesos)</t>
  </si>
  <si>
    <t>METAS</t>
  </si>
  <si>
    <t>UNIDAD DE
MEDIDA</t>
  </si>
  <si>
    <t>AO</t>
  </si>
  <si>
    <t>Acciones Realizadas con Gasto de Inversión: No se tiene  ejercido gasto de inversión</t>
  </si>
  <si>
    <t>En total los 14 Centros de Desarrollo Infantil da una alimentacion balanceada para combatir la desnutricion infantil que afecta principalmente a las familias bulnerables, dando un beneficio a 801 niñas y niños de la demarcacion Azcapotzalco.</t>
  </si>
  <si>
    <t>Objetivo: Brindar servicios educativo y alimentacion balanceada para las niñas y niños que acuden a los Centros de Desarrollo Infantil CENDIS de la demarcación.</t>
  </si>
  <si>
    <t>360</t>
  </si>
  <si>
    <t>'OPERACIÓN DE CENTROS DE DESARROLLO INFANTIL EN DELEGACIONES</t>
  </si>
  <si>
    <t>229</t>
  </si>
  <si>
    <t>Se realizaron trabajos de mantenimiento correctivo a diversos Centros de Desarrollo Social. Los trabajos realizados fueron los siguientes:  lavado de cisterna, limpieza de azotea, lavado de tinacos, limpieza de jardineras, desazolve, albañilería, electricidad, pintura, impermeabilización, plomería, herrería.</t>
  </si>
  <si>
    <t>Se realizò el Apoyo económico por defunción de familiares directos,  asì como la compra de diversos Materiales complementarios y Productos textiles, para el mantenimiento de los Centros de Atenciòn Social</t>
  </si>
  <si>
    <t>Objetivo: Brindar espacios comodos y adecuados para las diferentes actividades que se imparten y se ofrecen en los diferentes Centros Sociales.</t>
  </si>
  <si>
    <t>7</t>
  </si>
  <si>
    <t>MANTENIMIETO, CONSERVACION Y REHABILITACIÓN DE INFRAESTRUCTURA DESARROLLO SOCIAL</t>
  </si>
  <si>
    <t>Construcciòn de Centro de Desarrollo Social en la Colonia El Arenal.</t>
  </si>
  <si>
    <t>Acciones Realizadas con Gasto Corriente:  No se tiene ejercido gasto corriente.</t>
  </si>
  <si>
    <t>Objetivo: Brindar espacios comodos y adecuados para las diferentes actividades que se imparten y se ofrecen en los diferentes Centros de Desarrollo Social.</t>
  </si>
  <si>
    <t>0</t>
  </si>
  <si>
    <t>227</t>
  </si>
  <si>
    <t>Se realizaron trabajos de mantenimiento correctivo a diversos Planteles. Los trabajos realizados fueron los siguientes: retiro de escombro, lavado de cisterna, limpieza de azotea, lavado de tinacos, limpieza de jardineras, desazolve, albañilería, electricidad, pintura, impermeabilización, plomería, herrería, (Jardines de niños, primarias y secundarias).</t>
  </si>
  <si>
    <t>Acciones Realizadas con Gasto de Inversión: (8)</t>
  </si>
  <si>
    <t>Se realizaròn Aportaciones a instituciones de seguridad social por los sueldos pagados en este trimestre, se compraron materiales para el mantenimiento de inmuebles:  Cemento y productos de concreto, Materiales complementarios y  Productos textiles</t>
  </si>
  <si>
    <t>Objetivo: Brinar escuelas públicas de calidad a los estudiantes y personal docentede la Delegación Azcapotzalco</t>
  </si>
  <si>
    <t>10</t>
  </si>
  <si>
    <t>218</t>
  </si>
  <si>
    <t>5</t>
  </si>
  <si>
    <t>3</t>
  </si>
  <si>
    <t>Se abquirieròn diversos Materiales y útiles de enseñanza para cursos impartidos, asì como  Productos alimenticios y bebidas para personas que apoyaron en los diversos cursos.</t>
  </si>
  <si>
    <t>Objetivo: Brinar apoyo a los estudiantes y personal docente de la Delegación Azcapotzalco</t>
  </si>
  <si>
    <t>260</t>
  </si>
  <si>
    <t xml:space="preserve">APOYO A LA EDUCACION. </t>
  </si>
  <si>
    <t>216</t>
  </si>
  <si>
    <t>Se realizaron diversos programas para toda la población de la demarcación, que incluye el programa "Miercoles de cine en Foro Cultural" saí como obras de teatro, conciertos musicales y eventos de danza regional, clasicoy contemporánea, con buenos resultados para el disfrute de 10,522 personas.</t>
  </si>
  <si>
    <t>Uno de los objetivos prioritarios para implusar el desarrollo social en la demarcación ha sido el fomento de las actividades culturales, como Chocolateando (narrativa de crónicas y leyendas de la demarcación), Jueves de Trío (presentación de musical en espacio público), Viernes de Variedades (presentacion de diferentes expresiones artísticas en espacio público), Domingo de Orquesta (Presentación musical en espacio público), Feria del Libro y Evento en celebración del día del músico (Homenaje a José José).</t>
  </si>
  <si>
    <t>En total, las actividades, talleres y eventos culturales en el trimestres ABRIL-JUNIO han alcanzado una cifra de 65, para el disfrute de 10,522 habitantes de nuestra demarcación.</t>
  </si>
  <si>
    <t>En total, las actividades, talleres y eventos culturales en el trimestres enero marzo han alcanzado una cifra de 356, para el disfrute de 28,670 habitantes de nuestra demarcación.</t>
  </si>
  <si>
    <t>Acciones Realizadas con Gasto Corriente: (7)</t>
  </si>
  <si>
    <t>Objetivo: Incentivar y acercar a la población a eventos culturales  que se realizan dentro de la demarcación.</t>
  </si>
  <si>
    <t>600</t>
  </si>
  <si>
    <t>Evento</t>
  </si>
  <si>
    <t>215</t>
  </si>
  <si>
    <t>4</t>
  </si>
  <si>
    <t>Se realizò la Rehabilitación de los Museos Azcapotzalco y de los Pueblos Originales, Dentro del Perímetro Delegacional.</t>
  </si>
  <si>
    <t>Objetivo: Brindar espacios comodos y adecuados para las diferentes actividades culturales que se ofrecen en los diferentes Museos dentro del Perìmetro Delegacional.</t>
  </si>
  <si>
    <t>MANTENIMIENTO, CONSERVACION Y REHABILITACION DE INFRAESTRUCTURA CULTURAL</t>
  </si>
  <si>
    <t>214</t>
  </si>
  <si>
    <t>Objetivo: Llevar a cabo la rehabilitación de edificios para brindar a la población servicos públicos de calidad.</t>
  </si>
  <si>
    <t>213</t>
  </si>
  <si>
    <t>Se realizò la Rehabilitación de Trotapistas, en los deportivos Ceylán, Xochinahuac y Azcapotzalco, Deportivos Ceylán, Xochinahuac y Azcapotzalco, ubicados dentro del Perímetro Delegacional.</t>
  </si>
  <si>
    <t>Se adquirio Material eléctrico y electrónico asì como  Productos químicos básicos, para el mantenimiento de inmuebles.</t>
  </si>
  <si>
    <t>Objetivo: Fomentar las actividades deportivas y recreativas para una vida más saludable en la comunidad de Azcapotzalco</t>
  </si>
  <si>
    <t>212</t>
  </si>
  <si>
    <t>Se pagaròn Guardias al personal</t>
  </si>
  <si>
    <t>Se continuó con la promoción de las actividades deportivas que se desarrollaron en los Centros Deportivos de la delegación en beneficio de la salud de los habitantes de Azcapotzalco. Tuvieron lugar 436 eventos en los parques y centros deportivos dependientes de la Dirección del  Deporte, asi como el  apoyo brindado en actividades deportivas interdelegacionales de equipos representativos de Azcapotzalco.</t>
  </si>
  <si>
    <t>240</t>
  </si>
  <si>
    <t>Se realizò la Ampliación y Equipamiento de una Clínica Comunitaria, Calle Liberato Lara s/n, Esq. Gral. Joaquín Amaro, Colonia Ampliación San Pedro Xalpa, Delegación Azcapotzalco.</t>
  </si>
  <si>
    <t>Objetivo: Brindar espacios comodos y adecuados para la atenciòn medica que se ofrece en las diferentes Clinicas Comunitarias.</t>
  </si>
  <si>
    <t>207</t>
  </si>
  <si>
    <t>Objetivo: Disminuir el problema de salud que representa la rabia entre perros y gatos, asimismo se fomenta la educación entre la comunidad de Azcapotzalco sobre el control de sus mascotas, con el fin de evitar una aumento desmedido de animales callejeros</t>
  </si>
  <si>
    <t>1400</t>
  </si>
  <si>
    <t>203</t>
  </si>
  <si>
    <t>Se realizó la jornada por los Derechos de la Mujer para reflexionar sobre la condición de género.</t>
  </si>
  <si>
    <t>Se brindo atenciòn a la Casa de emergencia para mujeres victimas de violencia, 16 beneficiarias , apoyo en especie asi como contención psicológica, asesoría jurídica, apoyo de trabajo social, atención médica y talleres de habilidades para el trabajo, así como de habilidades sociales que colaboren con su empoderamiento y la visibilización de la violencia</t>
  </si>
  <si>
    <t xml:space="preserve">Brindar un espacio seguro con las condiciones básicas necesarias de resguardo temporal de 3 a 5 días de mujeres, sus hijas e hijos, víctimas de violencia que ponga en riesgo su integridad física, emocional y su vida, coadyuvando a su empoderamiento, rescate y ejercicio de sus derechos y su reinserción social, con una atención digna, especializada e integral. </t>
  </si>
  <si>
    <t>Objetivo: Promover la Igualdad de género con todos los habitantes de la demarcación</t>
  </si>
  <si>
    <t>ACCIONES EN PRO DE LA IGUALDAD DE GENERO</t>
  </si>
  <si>
    <t>201</t>
  </si>
  <si>
    <t>PERÍODO:  ENERO - JUNIO 2017</t>
  </si>
  <si>
    <t>UNIDAD RESPONSABLE DEL GASTO: 02CD02 DELEGACIÓN AZCAPOTZALCO</t>
  </si>
  <si>
    <t>AR  ACCIONES REALIZADAS PARA LA CONSECUCIÓN DE METAS DE LAS ACTIVIDADES INSTITUCIONALES</t>
  </si>
  <si>
    <t>Se atendieron emergencias tales como: atropellados, enfermos y lesionados de diversa índole, en las que se brindaron atención de primer contacto. Así como mitigación de riesgo por fugas de agua, fugas de gas, árboles en riesgo, percances automovilísticos, encharcamientos y socavamientos, asì  mismo se pago de sueldos y salarios al personal.</t>
  </si>
  <si>
    <t>Se proporcionó asistencia técnica para la realización de eventos que implicaron la concentración multitudinaria de ciudadanos, asì  mismo se pago de sueldos y salarios al personal.</t>
  </si>
  <si>
    <t>Atención de emergencias: Se Realizarón servicios de atención pre-hospitalaria, primer contacto y mitigación de riesgo. Realizamos operativos para brindar asistencia técnica y acompañamiento a eventos culturales y tradicionales. 
Dentro de este campo de actividades, cabe señalar que cubrimos a una franja poblacional del orden de 66,000 habitantes aproximadamente.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</si>
  <si>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Objetivo: Proporcionar seguridad a la población, concientizar y fomentar acciones de prevención en caso de desastres naturales y/o emergencias. Atender las demandas de los ciudadanos en materia de Protección civil.</t>
  </si>
  <si>
    <t>204</t>
  </si>
  <si>
    <t xml:space="preserve">Se realizó presencia en Mercados Públicos, Iglesias y Parroquias (apoyos en Fiestas patronales y otros eventos dentro de las mismas), se brindó el apoyo a 1,864 eventos Deportivos y Culturales realizados en todo el perímetro Delegacional. </t>
  </si>
  <si>
    <t xml:space="preserve">Se llevaron acabo los recorridos dentro los espacios de recreación a fin de evitar el mal uso, el consumo de cualquier bebida o droga asi como el robo a los visitantes teniendo 566 acciones preventivas. Los Deportivos fueron los siguientes: Deportivo Azcapotzalco, Deportivo 20 de noviembre,  Deportivo Renovación,  Deportivo Victoria de las Democracias, Alameda Norte y Parque Tezozomoc. </t>
  </si>
  <si>
    <t>Se recorrieron todas las colonias de esta delegación sin embargo se puso mayor atención a las colonias:U.H El Rosario, San Martin Xochinahuac, U.H. Presidente Madero, U.H. Francisco Villa, U.H Prados del Rosario, Hacienda del Rosario,  La española, Pasteros,  Tierra Nueva, San Rafael, Santa Bárbara, Reynosa Tamaulipas, Santa Bárbara, San Juan Tlihuaca,  San Antonio,  Tezozomoc, Las trancas, Nueva Tezozomoc, Centro de Azcapotzalco, San Álvaro, Nextengo, Ángel Zimbrón, Clavería, Nueva Santa María, Tlatílco, Victoria de las Democracias, Aguilera, Liberación, Patrimonio Familiar, Arenal, Pro-Hogar, Euzkadi, La Raza.</t>
  </si>
  <si>
    <t>Objetivo: Garantizar en coordinación con las Delegaciones, que el acceso y uso del espacio público se lleve a cabo con el mínimo de impactos negativos a la población. Toda expresión política y social debe ser atendida de manera respetuosa.</t>
  </si>
  <si>
    <t>63</t>
  </si>
  <si>
    <t>126</t>
  </si>
  <si>
    <t>Se proporciona el apoyo a personal de Segurid con Productos alimenticios y bebidas, asi como  con Vestuario y uniformes y con Servicios de apoyo administrativo y fotocopiado</t>
  </si>
  <si>
    <t>Objetivo: Garantizar la seguridad de la población fija y flotante de esta demarcación territorial.</t>
  </si>
  <si>
    <t>APOYO A LA PREVENCION DEL DELITO</t>
  </si>
  <si>
    <t>Acciones Realizadas con Gasto de Inversión: Se adquirieron materiales diversos tales como Fibras sintéticas, hules, plásticos y derivados para la imparticiòn de cursos.</t>
  </si>
  <si>
    <t>Se realizaron cursos de capacitación en temas administrativos, financieros, contables, desarrollo personal, mercadotecnia, manejo higiénico de alimentos y cooperativismo, con lo que se busca impulsar y fomentar el desarrollo económico de los emprendedores de la delegación.</t>
  </si>
  <si>
    <t>Objetivo: Proporcionar capacitación y desarrollo a los microempresarios de esta demarcación para lograr un crecimiento en sus empresas y puedan continuar con la generación de empleos.</t>
  </si>
  <si>
    <t>300</t>
  </si>
  <si>
    <t>Empresa</t>
  </si>
  <si>
    <t>Se llevó a cabo los programas de ordenamiento en vía pública apegado a la normatividad con los comerciantes que están incluidos en el programa SISCOVIP y lo que establece el Artículo 304 del Código Fiscal para el Distrito Federal, asì como el pago de sueldos y salarios al personal.</t>
  </si>
  <si>
    <t>50</t>
  </si>
  <si>
    <t>Comerciante</t>
  </si>
  <si>
    <t>Acciones Realizadas con Gasto de Inversión: No se tiene ejercido con gasto de Inversiòn.</t>
  </si>
  <si>
    <t>Se brindo mantenimiento a las àreas comunes y aplicaciòn de nuevas tècnologias para mejorar la calidad de vida de las familias de las U.H. y colonias beneficiadas.</t>
  </si>
  <si>
    <t xml:space="preserve">Objetivo: Brindar a la población local y flotante calles y avenidas iluminadas, para que realicen sus recorridos familiares y/o de origen destino, asimismo, disminuir la delincuencia en vías públicas. </t>
  </si>
  <si>
    <t>224</t>
  </si>
  <si>
    <t>Con la finalidad de contribuir al ahorro de energia se sustituyeron gradualmente las luminarias de 250W por de 140 W</t>
  </si>
  <si>
    <t>Trabajadores operativos adscritos a esta delegación realizaron trabajos de mantenimiento preventivo a luminarias en vialidades vehiculares y peatonales de la demarcación en beneficio de la población local y flotante.</t>
  </si>
  <si>
    <t>Se rehabilataròn circuitos, cambiando o reponiendo o reconectando equipos de control y lineas de alimentacion de los circuitos de alumbrado pùblico.</t>
  </si>
  <si>
    <t>Se rehabilataròn luminarias cambiando o reponiendo material de falla (làmpara, balastro, fotoceldas, lineas de alimentaciòn).</t>
  </si>
  <si>
    <t>Instalación de señalamientos verticales en 16 Colonias de esta delegación. Se realizo el pago de sueldos y salarios al personal.</t>
  </si>
  <si>
    <t>Acciones Realizadas con Gasto Corriente:  Se adquiriero diversos Materiales complementarios.</t>
  </si>
  <si>
    <t>Objetivo: Brindar a la población local y flotante señalamientos viales para mejor ubicación de calles y centros de interés.</t>
  </si>
  <si>
    <t>60</t>
  </si>
  <si>
    <t>Servicios de consultoría administrativa, procesos, técnica y en tecnologías de la información.</t>
  </si>
  <si>
    <t>Rehabilitación del Parque Tezozomoc.</t>
  </si>
  <si>
    <t>Rehabilitación de Ciclovía en las Colonias Arenal, Tlatilco y Ampliación del Gas y en la Avenida Ferrocarriles Nacionales. En las colonias Arenal, Tlatilco, Ampliación del Gas y en Av. Ferrocarriles Nacionales, dentro del Perímetro Delegacional.</t>
  </si>
  <si>
    <t>Se efectuó retiro de escombro en diferentes Colonias de esta demarcación territorial, beneficiando asi a 463,348 personas aproximadamente (población fija y flotante)</t>
  </si>
  <si>
    <t>Se realizó borrado de graffitti en las colonias: San Martin Xochinahuac, San Pedro Xalpa y Santiago Ahuizotla.</t>
  </si>
  <si>
    <t>Objetivo: Llevar a cabo la rehabilitación y mantenimiento para tener espacios públicos de calidad y crear una imagen urbana favorable y de confianza en la sociedad.</t>
  </si>
  <si>
    <t>219</t>
  </si>
  <si>
    <t>Rehabilitación de vialidades en las Colonias Santa Bárbara, San Antonio y Ampliación del Gas, se realiza el pago de sueldos y salarios al personal.</t>
  </si>
  <si>
    <t>A través de los procedimientos de reencarpetado y construcción de la carpeta asfáltica se han realizado trabajos de mantenimiento en diferentes Colonias de esta Delegación.</t>
  </si>
  <si>
    <t>Trabajos de Bacheo, reemcarpetamiento y constrcción de la carpeta asfltica, en distintas Colonias de la Demarcación, beneficiando a 452,255 personas aproximadamente (población fija y flotante).</t>
  </si>
  <si>
    <t>Objetivo: Conservar y mantener las vialidades secundarias de acuerdo al programa establecido. Mejorar el entorno urbano y calidad de vida de los habitantes</t>
  </si>
  <si>
    <t>16000</t>
  </si>
  <si>
    <t>Mantenimiento, conservación y rehabilitación de infraestructura comercial a los mercados Clavería y Providencia. Se hizo el pago de los sueldos y salarios correspondientes al personal.</t>
  </si>
  <si>
    <t>Acciones Realizadas con Gasto Corriente: Se realizò la compra de diversos Productos textiles.</t>
  </si>
  <si>
    <t>Objetivo: Brindar espacios públicos a comerciantes y demandantes de bienes y servicios en un solo lugar.</t>
  </si>
  <si>
    <t>MANTENIMIENTO, CONSERVACIÓN  Y REHABILITACIÓN DE INFRAESTRUCTURA COMERCIAL</t>
  </si>
  <si>
    <t>Se realizò el pago de sueldos y salarios del personal.</t>
  </si>
  <si>
    <t>Conservar y mantener guarniciones y banquetas de acuerdo al programa establecido, las acciones se realizarón en 18 colonias, beneficiando a 309,455 personas aproximadamente (población fija y flotante)</t>
  </si>
  <si>
    <t>Objetivo: Conservar y mantener las vialidades peatonales, para mejorar el entorno urbano y calidad de vida de la población local y flotante.</t>
  </si>
  <si>
    <t>4800</t>
  </si>
  <si>
    <t>MANTENIMIENTO, CONSERVACIÓN  Y REHABILITACIÓN DE BANQUETAS</t>
  </si>
  <si>
    <t>Se realizò el pago de sueldos y salarios al personal.</t>
  </si>
  <si>
    <t>Trabajos de tablarrocaen Oficina de Quejas, Denuncias y Responsabilidades.</t>
  </si>
  <si>
    <t>Trabajos de albañileria en Modulo de Salud y Binestar.</t>
  </si>
  <si>
    <t>Trabajos de electricidad en Campamentio Cotita.</t>
  </si>
  <si>
    <t>Retiro de esconbro en la Biblioteca Fray Bartolone de las Casas.</t>
  </si>
  <si>
    <t>Objetivo: Brindar mejores espacios públicos a la ciudadanía.</t>
  </si>
  <si>
    <t>MANTENIMIENTO, CONSERVACIÓN  Y REHABILITACIÓN DE EDIFICIOS PÚBLICOS</t>
  </si>
  <si>
    <t>Se dio mantenimiento al señalamiento vehicular y peatonal en calles y avenidas de esta demarcación, con la finalidad de brindar mayor seguridad y orientación a los peatones y conductores que circulan en la misma. Se hicieron los pagos correspondientes a sueldos y salarios al personal.</t>
  </si>
  <si>
    <t>Se realizó mantenimiento a placas de nomenclatura en diversas Colonias de la demarcación, asì como el pago de sueldos y salariso al personal.</t>
  </si>
  <si>
    <t>Objetivo: Proporcionar a la ciudadanía áreas seguras y de calidad</t>
  </si>
  <si>
    <t>211</t>
  </si>
  <si>
    <t>Abrir cepas, reparar fugas de tubo de asbesto, PVC, de diferentes diametros y suministro de agua potable en pipas población beneficiada 77,000</t>
  </si>
  <si>
    <t>Se realizaron acciones en cajas de válvulas en diferentes diámetros, cambios de válvulas, renivelación de caja de válvulas.</t>
  </si>
  <si>
    <t>Se brindó suministro de agua potable en camión tipo pipas donde la población lo requiera. Beneficiando a 229,000 habitantes, en 66 Colonias de esta Demarcación.</t>
  </si>
  <si>
    <t>Acciones Realizadas con Gasto Corriente: Se realizaròn adquisiciones de diversos materiales tales como: Fibras sintéticas, hules, plásticos y derivados.</t>
  </si>
  <si>
    <t>Objetivo: Asegurar el abasto y acceso al agua potable para los habitantes de la Delegación Azcapotzalco</t>
  </si>
  <si>
    <t>62836</t>
  </si>
  <si>
    <t>222</t>
  </si>
  <si>
    <t>Se empezò la reforestaciòn en diversos parque como el jardin Hidalgo y los puntos de intersecciòn con vialidades emblemàticas de la Delegaciòn con la plantaciòn de 6000 plantas arbustivas y 2170 de ornato e iniciando la producciòn de plantas en el vivero con 8791 plantas.</t>
  </si>
  <si>
    <t xml:space="preserve">Una de las demandas más solicitadas es la atención a la poda y derribo de árboles, en el periodo descrito se  realizaron 2866 podas y el derribo de 93 árboles previo dictamen, destacando las Colonias Nueva Santa Maria, Claveria, Del Recreo, Prohogar, asi como en las distintas colonias del perímetro delegacional, destacando las siguientes jornadas en comunidades como: Unidad Habitacional El Rosario, Se siguen realizando jornadas en comunidad, en la atención de las áreas verdes, con poda de pasto, barrido, destacando la U. H. El Rosario, en el sector 2 BB, delimitado por las calles de Tejedores, Mercaderes y Pescadores, Clavería, Nueva Santa María, Prados del Rosario, Electricistas, Pro-Hogar, San Antonio, Petrolera, Del Gas, El Recreo, Ampliación San Pedro Xalpa. Con esto se estima que se  beneficiaron a más de 35 mil personas. </t>
  </si>
  <si>
    <t>Continuan las jornadas en la Unidad El Rosario en la atenciòn de las àreas verdes y poda de àrboles, en este periodo se realizaron en la zona de los sectores 2A, 2CB, 2CA, 1C, CROC VI, CTM A1 en la zona Rio Blanco y Cedros, donde se podaron 478 arboles y derribo de 21 de diferentes especies y tamaños, con la recolecciòn de 35 m3 de triturado.</t>
  </si>
  <si>
    <t>Uno de los puntos de este gobierno, es que florezca Azcapotzalco por lo que se tiene en existencia en los viveros delegacionales aproximadamente 345 mil plantas de diferentes especie, para reforestar los jardines y parques de esta delegación, beneficiando a la población en general de toda la delegación. Cabe señalar, que actualmente los viveros delegacionales encuentran en trabajos de remodelación y acondicionamiento, por lo que no se está produciendo planta.</t>
  </si>
  <si>
    <t>Objetivo: Tener en óptimas condiciones los árboles de la demarcación para un mejor alumbramiento y seguridad entre los ciudadanos de Azcapotzalco.</t>
  </si>
  <si>
    <t>320</t>
  </si>
  <si>
    <t>208</t>
  </si>
  <si>
    <t>Derivado de las condiciones ambientales que presenta la Delegación Azcapotzalco se plantea la implementación de espacios Verdes (Muros y Huertos Urbanos) para poder mitigar el calentamiento y mejorar las condiciones de nuestros ciudadanos.</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</si>
  <si>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</si>
  <si>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16 m2 de Huerto Urbano en las Colonias San Pablo Xalpa, Providencia, Reynosa Tamaulipas y U.H. El Rosario. 20 m2 de Muro verde instalado en la Calle Libertad esquina Camarones frente al Busto de Tina Modotti. 45m2 de Huerto Urbano en Esc. Prim Tierra y Libertad, Esc. Prim. Velasco Zuleta y Esc. Sec. No. 54. 10 m2 de cama de cultivo en el Deportivo Reynosa 10 m2 de Huerto Urbano en el CDC de San Pedro Xalpa. 25 m2 de Rosales en el Parque Calpulli. 6m2 de Huerto Urbano en la Esc. Prim. Tierra y Libertad. 3m2 de Muro Verde en la Esc. Prim Estado de Nuevo León. 24 m2 de Muro Verde en la Esc. Primaria Emprendedor Cuitlahuac. 10 m2 de Huerto Urbano en la Biblioteca Xavier Villaurrutia. 7.7 m2 de Muro Verde en el Mercado 23 de Abril. 16 m2 de cama de cultivo en el Deportivo Ceylán. 1.5. m2 de Huerto Urbano en el CENDI Reynosa Tamaulipas. 100m2 de setos en el parque Azcatl Paqui.</t>
  </si>
  <si>
    <t>El mantenimiento de las áreas verdes de la delegación consta de 44 jardines públicos, 6 glorietas, la Alameda Norte, 5 parques, 8 plazas y 7 parques de bolsillos, con un total de 1,559, 652 m2  de área. Parque Revolución de la colonia Nueva Santa María, Jardín San Antonio, Jardín de la colonia Pro-Hogar, Jardín de la colonia Clavería. Se realizó el mantenimiento integral a los parques de bolsillo, jardines, remanentes y camellones con los siguientes datos en este periodo enero a marzo de este año: Papeleo de 5,50 has, Barrido de 5,44 has. Poda de pasto 500,025 m2. Poda de seto 20,400 ml, en una suma total de mantenimiento de áreas verdes de 2,100,250 de m2, de área verde, recordando que en algunas zonas el mantenimiento es constante. Con una población beneficiada de más de 200 mil habitantes.</t>
  </si>
  <si>
    <t>Objetivo: Proporcionar áreas verdes limpias para una mejor calidad del aire.</t>
  </si>
  <si>
    <t>Se realizó desazolve c/p, r/p, p/v atarjea central; registros; descargas domiciliarias. Beneficiando a 175,000 personas aproximadamente. Se realizó "desazolve preventivo" en las Colonias donde no se identificaron problemáticas, asì como el pago de sueldos y salarios al personal.</t>
  </si>
  <si>
    <t>Se abrieron cepas para introducir tuberías en atarjea. Población beneficiada 58,000 personas. En 16 Colonias de esta Delegación. Se realizò el pago de sueldos y salarios al personal.</t>
  </si>
  <si>
    <t>Acciones Realizadas con Gasto Corriente: No se tiene ejercido gasto de corriente</t>
  </si>
  <si>
    <t>81</t>
  </si>
  <si>
    <t>KILÓMETRO</t>
  </si>
  <si>
    <t>206</t>
  </si>
  <si>
    <t>Acciones Realizadas con Gasto de Inversión: Se pagaron Sueldos base al personal eventual asi como  Asignaciones conmemorativas y se adquirieron materiales diversos tales como Fibras sintéticas, hules, plásticos y derivados.</t>
  </si>
  <si>
    <t xml:space="preserve">Consolidación del Programa de Separación de Residuos Sólidos: En hogares, comercios, hospitales, industrias, mercados, etc. </t>
  </si>
  <si>
    <t>Atención Ciudadana.- Atendimos con cuadrillas especiales demandas ciudadanas del servicio de limpia ingresada a través del CESAC,  vía telefónica, así como en redes sociales</t>
  </si>
  <si>
    <t>Para erradicaciòn de los tiraderos a cielo abierto realizamos el Programa "Estamos limpiando Azcapotzalco de tiraderoas al Aire Libre" Cuadrillas especiales de trabajadores que en dos turnos todos los dias recorren la delegaciòn, para retirar de manera inmediata todo tipo de residuos, preservando la calidad de vida de los habitantes.</t>
  </si>
  <si>
    <t xml:space="preserve">Efectuamos el barrido manual en los 520 tramos (de 2 kilómetros aproximadamente): 320 de forma diaria, 180 de manera terciada y con 20 cuadrillas identificados como puntos conflicto. </t>
  </si>
  <si>
    <t>Objetivo: Recolectar residuos sòlidos para mejorar el ambiente dentro de la demarcaciòn</t>
  </si>
  <si>
    <t>Tonelada</t>
  </si>
  <si>
    <t>Se adquirieròn diversos Artículos metálicos para la construcción.</t>
  </si>
  <si>
    <t xml:space="preserve">Se realizò el pago de  Sueldos base al personal permanente.
Partida 3982 Otros impuestos derivados de una relación laboral.
</t>
  </si>
  <si>
    <t>Acciones Realizadas con Gasto de Inversión: (8). Para coadyuvar en el equipo requerido por las áreas operativas, se adquirieron equipos vehiculares y maquinaria para los trabajos de mantenimiento en vialidades vehiculares y peatonales a cargo de esta delegación.</t>
  </si>
  <si>
    <t xml:space="preserve">Se realizò el pago por la Instalación, reparación y mantenimiento de maquinaria, otros equipos y herramienta. </t>
  </si>
  <si>
    <t>Se realizò el pago por Reparación, mantenimiento y conservación de equipo de transporte destinados a servicios públicos y operación de programas públicos.</t>
  </si>
  <si>
    <t xml:space="preserve">Se realizò el pago de  Sueldos base al personal permanente, asì como el pago de Impuesto sobre nóminas y el de Otros impuestos derivados de una relación laboral.
Partida 3982 Otros impuestos derivados de una relación laboral.
</t>
  </si>
  <si>
    <t>Acciones Realizadas con Gasto Corriente: (7). Brindar atención a la ciudadanía que requiera de servicios de asesoría legal, jurídica y/o de los programas delegacionales.</t>
  </si>
  <si>
    <t>Objetivo: Realizar los trámites administrativos antes las diferentes instancias gubernamentales requeridos por las áreas administrativas y operativas que ingtegran a esta delegación.</t>
  </si>
  <si>
    <t>Acciones Realizadas con Gasto de Inversión: Se realizò el pago Servicio de energía eléctrica, adquisiciones de diveros Seguro de bienes patrimoniales, compra de diversos Combustibles, lubricantes y aditivos, asì como el pago de sueldos y salarios al personal.</t>
  </si>
  <si>
    <t>Objetivo: mantener vínculos con otras instancias gubernamentales para la coordinación de planeación y ejecucion de trabajos en beneficio de la población.</t>
  </si>
  <si>
    <t>COORDINACION DE POLITICAS</t>
  </si>
  <si>
    <t>Porcentaje</t>
  </si>
  <si>
    <t>Trimestral</t>
  </si>
  <si>
    <t>Eficacia</t>
  </si>
  <si>
    <t>(Gasto ejercido del FORTAMUN DF por el municipio o demarcación territorial / Monto anual aprobado del FORTAMUN DF al municipio o demarcación territorial)*100</t>
  </si>
  <si>
    <t>Gestión</t>
  </si>
  <si>
    <t>Actividades</t>
  </si>
  <si>
    <t>Recursos federales transferidos a los municipios y  a las demarcaciones territoriales del Distrito Federal, aplicados en los destinos de gasto establecidos en la Ley de Coordinación Fiscal.</t>
  </si>
  <si>
    <t>Índice en el Ejercicio de Recursos</t>
  </si>
  <si>
    <t>Eficiencia</t>
  </si>
  <si>
    <t>(Promedio de avance en las metas porcentuales de i / Promedio de las metas programadas porcentuales de i ) * 100</t>
  </si>
  <si>
    <t>Estratégico</t>
  </si>
  <si>
    <t>Componentes</t>
  </si>
  <si>
    <t>Porcentaje de Avance en las Metas</t>
  </si>
  <si>
    <t>Otra</t>
  </si>
  <si>
    <t>Semestral</t>
  </si>
  <si>
    <t>(Recursos ministrados del FORTAMUN DF al municipio o demarcación territorial / Ingresos propios registrados por el municipio o demarcación territorial del Distrito Federal)</t>
  </si>
  <si>
    <t>Propósito</t>
  </si>
  <si>
    <t>Los municipios y las demarcaciones territoriales del Distrito Federal reciben la transferencia de recursos federales para el fortalecimiento de sus finanzas públicas municipales.</t>
  </si>
  <si>
    <t>Índice de Dependencia Financiera</t>
  </si>
  <si>
    <t>Anual</t>
  </si>
  <si>
    <t xml:space="preserve">((Gasto ejercido en Obligaciones Financieras + Gasto ejercido en Pago por Derechos de Agua + Gasto ejercido en Seguridad Pública + Gasto ejercido en Inversión) / (Gasto total ejercido del FORTAMUN DF)) * 100 </t>
  </si>
  <si>
    <t>Fin</t>
  </si>
  <si>
    <t>Índice de Aplicación Prioritaria de Recursos</t>
  </si>
  <si>
    <t>Meta Alcanzada al Periodo
(15)</t>
  </si>
  <si>
    <t>Meta Programada al Periodo 
(14)</t>
  </si>
  <si>
    <t>Línea Base
(13)</t>
  </si>
  <si>
    <t>Unidad de Medida
(12)</t>
  </si>
  <si>
    <t>Frecuencia de Medición
(11)</t>
  </si>
  <si>
    <t>Dimensión a Medir
(10)</t>
  </si>
  <si>
    <t>Método de Cálculo
(9)</t>
  </si>
  <si>
    <t>Tipo de Indicador
(8)</t>
  </si>
  <si>
    <t>Nivel del Objetivo
(7)</t>
  </si>
  <si>
    <t>Objetivo
(6)</t>
  </si>
  <si>
    <t>Nombre del Indicador
(5)</t>
  </si>
  <si>
    <t>FUENTE DE FINANCIAMIENTO:  5 Recursos Federales</t>
  </si>
  <si>
    <t>PROGRAMA PRESUPUESTARIO O FONDO DEL RAMO GENERAL 33:   Programa: Fondo de Aportaciones para el Fortalecimiento de los Municipios y las Demarcaciones Territoriales del Distrito Federal (FORTAMUN)</t>
  </si>
  <si>
    <t>IAPP INDICADORES ASOCIADOS A PROGRAMAS PRESUPUESTARIOS Y RAMO GENERAL 33</t>
  </si>
  <si>
    <t>(Sumatoria de proyectos de contribución directa registrados en la MIDS al trimestre correspondiente/Sumatoria de proyectos totales registrados en la MIDS al trimestre correspondiente)*100</t>
  </si>
  <si>
    <t>Actividad</t>
  </si>
  <si>
    <t>Registro en la Matriz de Inversión para el Desarrollo Social</t>
  </si>
  <si>
    <t xml:space="preserve">Porcentaje de proyectos de contribución directa registrados en la MIDS </t>
  </si>
  <si>
    <t>(Sumatoria de otros proyectos  registrados la MIDS al trimestre correspondiente/Sumatoria de proyectos totales registrados en la MIDS al trimestre correspondiente)*100</t>
  </si>
  <si>
    <t>Porcentaje de otros proyectos registrados en la MIDS</t>
  </si>
  <si>
    <t>FUENTE DE FINANCIAMIENTO:  Fondo de Aportaciones para la Infraestructura Social  FAIS</t>
  </si>
  <si>
    <t>PROGRAMA PRESUPUESTARIO O FONDO DEL RAMO GENERAL 33:   MANTENIMIENTO, CONSERVACIÓN Y REHABILITACIÓN DE INFRAESTRUCTURA DE AGUA POTABLE</t>
  </si>
  <si>
    <t>(12)</t>
  </si>
  <si>
    <t>(11)</t>
  </si>
  <si>
    <t>(10)</t>
  </si>
  <si>
    <t>CAUSAS DE LAS ADECUACIONES AL PRESUPUESTO</t>
  </si>
  <si>
    <t>GASTO CORRIENTE O DE INVERSIÓN</t>
  </si>
  <si>
    <t>FUENTE DE
FINANCIAMIENTO</t>
  </si>
  <si>
    <t>MODIFICADO</t>
  </si>
  <si>
    <t xml:space="preserve">PROYECTOS, ACCIONES, O PROGRAMAS </t>
  </si>
  <si>
    <t>VARIACIÓN %:
((MODIFICADO/APROBADO)-1)*100</t>
  </si>
  <si>
    <t>VARIACIÓN ABSOLUTA: 
 (MODIFICADO-APROBADO)</t>
  </si>
  <si>
    <t>PRESUPUESTO  
(Pesos con dos decimales)</t>
  </si>
  <si>
    <t>EAP EVOLUCIÓN DE LAS ADECUACIONES PRESUPUESTALES</t>
  </si>
  <si>
    <t>TOTAL URG (8)</t>
  </si>
  <si>
    <t>“Concursos y Convocatorias Sociales que Fomenten la Participación Comunitaria e Identidad Cultural y Educativa de Azcapotzalco”, 95 BENEFICIARIOS, APOYO ECONÓMIICO 12,13,14 Y 15 DE ENERO DE 2017</t>
  </si>
  <si>
    <t>4411
"Premios"</t>
  </si>
  <si>
    <t>Aviso por el que se da a conocer el Lineamiento y Mecanismo de Operación de la Acción Institucional denominada “Concursos y Convocatorias que fomenten la Participación Comunitaria en Actividades Deportivas en Azcapotzalco”, 100 BENEFICIARIOS, APOYO ECONÓMICO  22 DE ABRIL DE 2017</t>
  </si>
  <si>
    <t>Aviso por el que se da a conocer el Lineamiento y Mecanismo de Operación de la Acción Institucional denominada “Concursos y Convocatorias que fomenten la Participación Comunitaria en Actividades Deportivas en Azcapotzalco”, 30 BENEFICIARIOS, APOYO ECONÓMICO  29 DE ABRIL DE 2017</t>
  </si>
  <si>
    <t>Aviso por el que se da a conocer el Lineamiento y Mecanismo de Operación de la Acción Institucional denominada “Concursos y Convocatorias que fomenten la Participación Comunitaria en Actividades Deportivas en Azcapotzalco”, 20 BENEFICIARIOS, APOYO  08 y 09 DE ABRIL DE 2017</t>
  </si>
  <si>
    <t>MULTIPLICADORES DE ASISTENCIA SOCIAL PARA LA SALUD, 50 BENEFICIARIOS, APOYO ECONÓMIICO DEL MES DE JUNIO 2017</t>
  </si>
  <si>
    <t>4419
"Otras ayudas sociales a personas"</t>
  </si>
  <si>
    <t>GUARDIANES POR LA PAZ, 76 BENEFICIARIOS , APOYO ECONÓMIICO DEL MES DE JUNIO 2017</t>
  </si>
  <si>
    <t>PROGRAMA SOCIAL APOYO ECONÓMICO A MUJERES Y HOMBRES CON DISCAPACIDAD, 200 APOYOS ECONOMICOS, APOYO ECONÓMIICO DE LOS MESES MAYO-JUNIO 2017</t>
  </si>
  <si>
    <t>MUJERES CON OFIIO, 100 BENEFICIARIAS, APOYO ECONÓMIICO DEL MES DE JUNIO 2017</t>
  </si>
  <si>
    <t>PROGRAMA DE ATENCIÓN Y ALIMENTACIÓN A NIÑAS, NIÑOS Y PERSONAL DOSCENTE DE LOS CENTROS DE DESARROLLO INFANTIL "CENDIS", HASTA 950 NINAS, NIÑOS Y PERSONAL DOCENTE, APOYO  DEL  01 DE MAYO AL 02 DE JUNIO DE 2017</t>
  </si>
  <si>
    <t>PROGRAMA DE ATENCIÓN Y ALIMENTACIÓN A NIÑAS, NIÑOS Y PERSONAL DOSCENTE DE LOS CENTROS DE DESARROLLO INFANTIL "CENDIS", HASTA 950 NINAS, NIÑOS Y PERSONAL DOCENTE, APOYO  DEL  03 AL 28 DE ABRIL DE 2017</t>
  </si>
  <si>
    <t>MUJERES CON OFIIO, 100 BENEFICIARIAS, APOYO ECONÓMIICO DEL MES DE MAYO 2017</t>
  </si>
  <si>
    <t>GUARDIANES POR LA PAZ, 76 BENEFICIARIOS , APOYO ECONÓMIICO DEL MES DE MAYO 2017</t>
  </si>
  <si>
    <t>MULTIPLICADORES DE ASISTENCIA SOCIAL PARA LA SALUD, 50 BENEFICIARIOS, APOYO ECONÓMIICO DEL MES DE MAYO 2017</t>
  </si>
  <si>
    <t>MUJERES CON OFIIO, 100 BENEFICIARIAS, APOYO ECONÓMIICO DEL MES DE ABRIL 2017</t>
  </si>
  <si>
    <t>MULTIPLICADORES DE ASISTENCIA SOCIAL PARA LA SALUD, 50 BENEFICIARIOS, APOYO ECONÓMIICO DEL MES DE ABRIL 2017</t>
  </si>
  <si>
    <t>APOYO ECONOMICO A NIÑAS Y NIÑOS CHINTOLOLOS, 400 BENEFICIARIOS , APOYO ECONÓMIICO DEL MES DE MAYO Y JUNIO 2017</t>
  </si>
  <si>
    <t>APOYO A ADOLESCENTES EMBARAZADAS, 100 BENEFICIARIAS, APOYO ECONÓMIICO DEL MES DE ABRIL 2017</t>
  </si>
  <si>
    <t>GUARDIANES POR LA PAZ, 76 BENEFICIARIOS , APOYO ECONÓMIICO DEL MES DE ABRIL 2017</t>
  </si>
  <si>
    <t>PROGRAMA DE ATENCIÓN Y ALIMENTACIÓN A NIÑAS, NIÑOS Y PERSONAL DOSCENTE DE LOS CENTROS DE DESARROLLO INFANTIL "CENDIS", HASTA 950 NINAS, NIÑOS Y PERSONAL DOCENTE, APOYO ECONÓMIICO DEL MES DE MARZO 2017</t>
  </si>
  <si>
    <t>PROGRAMA DE ATENCIÓN Y ALIMENTACIÓN A NIÑAS, NIÑOS Y PERSONAL DOSCENTE DE LOS CENTROS DE DESARROLLO INFANTIL "CENDIS", HASTA 950 NINAS, NIÑOS Y PERSONAL DOCENTE, APOYO ECONÓMIICO DEL MES DE FEBRERO Y MARZO 2017</t>
  </si>
  <si>
    <t>MURALES EN ESPACIO PÚBLICO, 01 UNIDAD HABITACIONAL, APOYO EN ESPECIE DEL MES DE MARZO 2017</t>
  </si>
  <si>
    <t>Unidad Habitacional</t>
  </si>
  <si>
    <t>MUJERES CON OFICIO, 04 BENEFICIARIAS, APOYO ECONÓMIICO DEL MES DE MARZO 2017</t>
  </si>
  <si>
    <t>CASA DE EMERGENCIA, PARA MUJERES VICTIMAS DE VIOLENCIA, 12 BENEFICIARIOS , APOYO EN ESPECIE DEL MES DE MARZO 2017</t>
  </si>
  <si>
    <t>CASA DE EMERGENCIA, PARA MUJERES VICTIMAS DE VIOLENCIA, 04 BENEFICIARIOS , APOYO EN ESPECIE DEL MES DE MARZO 2017</t>
  </si>
  <si>
    <t>PROGRAMA DE AYUDA A UNIDADES HABITACIONALES, HASTA 20 UNIDADES HABITACIONALES, APOYO ECONÓMICO A MURALISTAS  DEL MES DE FEBRERO 2017</t>
  </si>
  <si>
    <t>APOYO A ADOLESCENTES EMBARAZADAS, 100 BENEFICIARIAS, APOYO ECONÓMIICO DEL MES DE MARZO 2017</t>
  </si>
  <si>
    <t>APOYO ECONOMICO A MUJERES Y HOMBRES CON DISCAPACIDAD, 200 BENEFICIARIOS, APOYO ECONÓMIICO DEL MES DE MARZO Y ABRIL 2017</t>
  </si>
  <si>
    <t>APOYO PARA ESTUDIANTES DE SECUNDARIA, 1360 BENEFICIARIOS, APOYO ECONÓMIICO DEL MES DE MARZO Y ABRIL 2017</t>
  </si>
  <si>
    <t>APOYO ECONOMICO A NIÑAS Y NIÑOS CHINTOLOLOS, 300 BENEFICIARIOS, APOYO ECONÓMIICO DEL MES DE MARZO Y ABRIL 2017</t>
  </si>
  <si>
    <t>ADULTOS MAORES 60-64, 300 BENEFICIARIOS, APOYO ECONÓMIICO DEL MES DE MARZO Y ABRIL 2017</t>
  </si>
  <si>
    <t>MUJERES CON OFIIO, 96 BENEFICIARIAS, APOYO ECONÓMIICO DEL MES DE MARZO 2017</t>
  </si>
  <si>
    <t>MULTIPLICADORES DE ASISTENCIA SOCIAL PARA LA SALUD, 50 BENEFICIARIOS, APOYO ECONÓMIICO DEL MES DE MARZO 2017</t>
  </si>
  <si>
    <t>GUARDIANES POR LA PAZ, 76 BENEFICIARIOS , APOYO ECONÓMIICO DEL MES DE MARZO 2017</t>
  </si>
  <si>
    <t>ATENCION Y ALIMENTACION NIÑASY NIÑOS Y PERSONAL DOCENTE DE LOS CENTROS DE DESARROLLO INFANTIL "CENDIS", 950 NIÑAS, NIÑOS Y PERSONAL DOCENTE DE LOS 14CENDIS, SUMINISTRO DE ALIMENTOS PERECEDEROS Y NO PERECEDEROS DEL 10 AL 31 DE ENERO DEL 2017</t>
  </si>
  <si>
    <t>Programa de ayuda para jovenes,                                                             "GUARDIANES POR L A PAZ"                                          El programa de Guardianes por la Paz forma parte de la política social que la Delegación Azcapotzalco, implementado a través de la Subdirección de Servicios Sociales y se articula con otros programas como el Programa de Talleres para Estudiantes de 1° y 2° de Secundaria</t>
  </si>
  <si>
    <t xml:space="preserve"> TOTAL</t>
  </si>
  <si>
    <t xml:space="preserve"> TIPO</t>
  </si>
  <si>
    <t>CARACTERÍSTICAS</t>
  </si>
  <si>
    <t>PRESUPUESTO EJERCIDO
(Pesos con dos decimales)</t>
  </si>
  <si>
    <t xml:space="preserve"> BENEFICIARIO</t>
  </si>
  <si>
    <t xml:space="preserve"> AYUDAS, DONATIVOS Y SUBSIDIOS OTORGADOS</t>
  </si>
  <si>
    <t>ADS-1 AYUDAS, DONATIVOS Y SUBSIDIOS</t>
  </si>
  <si>
    <t>TOTAL URG (9)</t>
  </si>
  <si>
    <t>SALDO</t>
  </si>
  <si>
    <t>RENDIMIENTOS
FINANCIEROS</t>
  </si>
  <si>
    <t>GASTO</t>
  </si>
  <si>
    <t>INGRESO</t>
  </si>
  <si>
    <t>DESTINO DEL GASTO</t>
  </si>
  <si>
    <t>MONTO
(Pesos con dos decimales)</t>
  </si>
  <si>
    <t>NOMBRE DEL FIDEICOMISO</t>
  </si>
  <si>
    <t>ADS-2  AYUDAS, DONATIVOS Y SUBSIDIOS A FIDEICOMISOS</t>
  </si>
  <si>
    <t xml:space="preserve">1/ Se refiere a programas que cuentan con reglas de operación publicadas en la Gaceta Oficial del Distrito Federal. </t>
  </si>
  <si>
    <t>COLONIA</t>
  </si>
  <si>
    <t xml:space="preserve">DELEGACIÓN  </t>
  </si>
  <si>
    <t>FECHA DE PUBLICACIÓN DE REGLAS DE OPERACIÓN</t>
  </si>
  <si>
    <r>
      <t>DENOMINACIÓN DEL PROGRAMA</t>
    </r>
    <r>
      <rPr>
        <b/>
        <vertAlign val="superscript"/>
        <sz val="9"/>
        <rFont val="Gotham Rounded Book"/>
        <family val="3"/>
      </rPr>
      <t>1/</t>
    </r>
  </si>
  <si>
    <t>SAP   PROGRAMAS QUE OTORGAN SUBSIDIOS Y APOYOS A LA POBLACIÓN</t>
  </si>
  <si>
    <t>Monto Ejercido (19)</t>
  </si>
  <si>
    <t>Destino del Gasto: (18)</t>
  </si>
  <si>
    <t>Naturaleza del Gasto:  (17)</t>
  </si>
  <si>
    <t>AVANCE PRESUPUESTAL DEL FIDEICOMISO</t>
  </si>
  <si>
    <t>Capital: (16)</t>
  </si>
  <si>
    <t>Pasivo: (15)</t>
  </si>
  <si>
    <t>Activo: (14)</t>
  </si>
  <si>
    <t>ESTADO FINANCIERO DEL FIDEICOMISO</t>
  </si>
  <si>
    <t>Variación de la Disponibilidad: (13)</t>
  </si>
  <si>
    <t>Disponibilidad de Recursos al Finalizar el Trimestre de Referencia: (12)</t>
  </si>
  <si>
    <t>Disponibilidad de Recursos al Finalizar el Trimestre Anterior: (11)</t>
  </si>
  <si>
    <t>DISPONIBILIDAD PRESUPUESTAL DEL FIDEICOMISO</t>
  </si>
  <si>
    <t>Objeto actual: (10)</t>
  </si>
  <si>
    <t>Modificaciones al objeto de su constitución: (9)</t>
  </si>
  <si>
    <t>Objeto de su constitución: (8)</t>
  </si>
  <si>
    <t>Fiduciario: (7)</t>
  </si>
  <si>
    <t>Fideicomisario: (6)</t>
  </si>
  <si>
    <t>Fideicomitente: (5)</t>
  </si>
  <si>
    <t>Fecha de su constitución: (4)</t>
  </si>
  <si>
    <t>Denominación del Fideicomiso: (3)</t>
  </si>
  <si>
    <t>DATOS GENERALES DEL FIDEICOMISO</t>
  </si>
  <si>
    <t>FIC  FIDEICOMISOS CONSTITUIDOS</t>
  </si>
  <si>
    <t>* Se refiere al presupuesto autorizado en el Anexo II del Decreto de Presupuesto de Egresos para el ejercicio fiscal 2017.</t>
  </si>
  <si>
    <t>TOTAL URG (7)</t>
  </si>
  <si>
    <t>Rehabilitación y Mantenimiento del Centro Historico de Azcapotzalco.</t>
  </si>
  <si>
    <t>Construcción de Centro Social de Servicios Comunitarios Cananea.</t>
  </si>
  <si>
    <t>Construcción de Centro Social.</t>
  </si>
  <si>
    <t>Rehabilitación de Alumbrado Público en 50 Colonias de la Demarcacion.</t>
  </si>
  <si>
    <t>Rehabilitación de Alumbrado Público.</t>
  </si>
  <si>
    <t>APROBADO*</t>
  </si>
  <si>
    <t>DESCRIPCIÓN</t>
  </si>
  <si>
    <r>
      <t xml:space="preserve"> PRESUPUESTO 
(Pesos con dos decimales)</t>
    </r>
    <r>
      <rPr>
        <b/>
        <vertAlign val="superscript"/>
        <sz val="8"/>
        <rFont val="Gotham Rounded Book"/>
        <family val="3"/>
      </rPr>
      <t xml:space="preserve"> </t>
    </r>
  </si>
  <si>
    <t>ACCIÓN O PROYECTO</t>
  </si>
  <si>
    <t>AUR ASIGNACIONES ADICIONALES AUTORIZADOS A LAS UNIDADES RESPONSABLES DEL GASTO EN EL 
DECRETO DE PRESUPUESTO DE EGRESOS DE LA CIUDAD DE MÉXICO PARA EL EJERCICIO FISCAL 2017</t>
  </si>
  <si>
    <t>TOTAL URG (10)</t>
  </si>
  <si>
    <t>DESTAPE EN EL DRENAJE CENTRAL</t>
  </si>
  <si>
    <t>PRO HOGAR II</t>
  </si>
  <si>
    <t xml:space="preserve">REHABILITACION DE ESPÁCIOS INAFNTILES EN LA EXPLANADA DEL MERCADO </t>
  </si>
  <si>
    <t>PRO HOGAR I</t>
  </si>
  <si>
    <t>PAVIMENTACIóN DE TODAS LA CALLES DE LA COLONIA SAN PEDRO XALPA (AMPL II)</t>
  </si>
  <si>
    <t>SAN PEDRO XALPA (AMPL) II</t>
  </si>
  <si>
    <t>DOTACIóN DE PINTURA PARA LA COLONIA DE SAN PEDRO XALPA (AMP I).</t>
  </si>
  <si>
    <t>SAN PEDRO XALPA (AMPL) I</t>
  </si>
  <si>
    <t>MANTENIMIENTO A TODOS LOS EDIFICIOS DEL CONJUNTO D</t>
  </si>
  <si>
    <t>XOCHINAHUAC (U HAB)</t>
  </si>
  <si>
    <t>RED HIDRáULICA EN ,TODA UNIDAD HABITACIONAL DE VILLAS DE AZCAPOTZALCO</t>
  </si>
  <si>
    <t>VILLAS AZCAPOTZALCO (U HAB)</t>
  </si>
  <si>
    <t xml:space="preserve">REENCARPETAMIENTO DE TODA LA COLONIA </t>
  </si>
  <si>
    <t>VICTORIA DE LAS DEMOCRACIAS</t>
  </si>
  <si>
    <t>REHABILITACIóN Y MANTENIMIENTO DE COLADERAS EN NORTE 79-B Y GRANJAS</t>
  </si>
  <si>
    <t>UN HOGAR PARA CADA TRABAJADOR</t>
  </si>
  <si>
    <t>INSTALACIóN DE LUMINARIAS DE MEDIO POSTE EN CALLE LAMINADORES</t>
  </si>
  <si>
    <t>TRABAJADORES DEL HIERRO</t>
  </si>
  <si>
    <t xml:space="preserve">RECUPERCION DE ESPACIOS DE LAS CANCHAS SOBRE AV FERROCARILES </t>
  </si>
  <si>
    <t>TLATILCO (U HAB)</t>
  </si>
  <si>
    <t>PODA DE ÁRBOLES EN COLONIA</t>
  </si>
  <si>
    <t>TLATILCO</t>
  </si>
  <si>
    <t>LUMINARIAS Y CAMBIO DE CIRCUITO PARA EVITAR APAGONES</t>
  </si>
  <si>
    <t>TIERRA NUEVA</t>
  </si>
  <si>
    <t xml:space="preserve">PAVIMENTACION DE LA CALLE CHONCHOS TRIQUIS Y AZMUGOS </t>
  </si>
  <si>
    <t>TEZOZOMOC</t>
  </si>
  <si>
    <t>CALENTADORES SOLARES</t>
  </si>
  <si>
    <t>SINDICATO MEXICANO DE ELECTRICISTAS</t>
  </si>
  <si>
    <t>ARREGLO DE LAS CANCHAS (MALLAS)</t>
  </si>
  <si>
    <t>SECTOR NAVAL</t>
  </si>
  <si>
    <t xml:space="preserve">PAVIMENTACION DE LAS CALLES DE LA COLONIA SANTO TOMAS </t>
  </si>
  <si>
    <t>SANTO TOMAS</t>
  </si>
  <si>
    <t>CALENTADORES SOLARES, MEDIO AMBIENTE</t>
  </si>
  <si>
    <t>SANTO DOMINGO (PBLO)</t>
  </si>
  <si>
    <t xml:space="preserve">PAVIMENTACION DEL CALLEJON ANDADOR AMAPILCA 1RA CERRADA DE JOSE MARIA MORELO Y PAVON </t>
  </si>
  <si>
    <t>SANTIAGO AHUIZOTLA (PBLO)</t>
  </si>
  <si>
    <t xml:space="preserve">BANQUETEO EN CALLES </t>
  </si>
  <si>
    <t>SANTA MARIA MALINALCO (PBLO)</t>
  </si>
  <si>
    <t>REPARACION DE BANQUETAS Y GUARNICIONES ASí COMO LA CONSTRUCCION DE RAMPAS PARA DISCAPACITADOS EN AV.TEZOZOMOC,CAM.NEXTENGO,NORTE 141, Y NTE.143-A</t>
  </si>
  <si>
    <t>SANTA LUCIA (BARR)</t>
  </si>
  <si>
    <t>PINTURA DE FACHADA ESPERANZA 61</t>
  </si>
  <si>
    <t>SANTA INES</t>
  </si>
  <si>
    <t>CALENTADORES SOLARES PARA BENEFICIO DE LOS COLONOS</t>
  </si>
  <si>
    <t>SANTA CRUZ DE LAS SALINAS</t>
  </si>
  <si>
    <t>SEGUIMOS AVANZANDO REECARPETAMIENTO ASLFALTICO EN LA CALLE UNO Y LAGO LAMOND</t>
  </si>
  <si>
    <t>SANTA CRUZ ACAYUCAN (PBLO)</t>
  </si>
  <si>
    <t>LUMINARIAS EN CALZADA AZCAPOTZALCO-LA VILLA</t>
  </si>
  <si>
    <t>SANTA CATARINA (PBLO)</t>
  </si>
  <si>
    <t>REHABILITACIóN Y MANTENIMIENTO DEL PARQUE ALAMEDA NORTE</t>
  </si>
  <si>
    <t>SANTA BARBARA (PBLO)</t>
  </si>
  <si>
    <t>PINTURA EN FACHADAS E IMPERMEABILIZACIóN EN TODA LA COLONIA</t>
  </si>
  <si>
    <t>SANTA APOLONIA (BARR)</t>
  </si>
  <si>
    <t xml:space="preserve">DESALSOVE EN LA CALLE ACALOTENCO COLONIA SAN SEBASTIAN </t>
  </si>
  <si>
    <t>SAN SEBASTIAN</t>
  </si>
  <si>
    <t xml:space="preserve">CAMBIOS DE BANQUETAS Y GUARNICIONES EN MAL ESTADO </t>
  </si>
  <si>
    <t>SAN SALVADOR XOCHIMANCA</t>
  </si>
  <si>
    <t>REPARACIÓN DE BANQUETAS RAMPAS  GUARNICIONES EN LA COLONIA</t>
  </si>
  <si>
    <t>SAN RAFAEL</t>
  </si>
  <si>
    <t>PAVIMENTACION DE LA 2A. PRIVADA DE MORELOS 58 ENTRE CAMPO COBO Y CAMPO GUIRO</t>
  </si>
  <si>
    <t>SAN PEDRO XALPA (PBLO)</t>
  </si>
  <si>
    <t>CAMBIO DE CABLEADO EN LOS POSTES DE LA ETAPA B</t>
  </si>
  <si>
    <t>SAN PABLO XALPA (U HAB)</t>
  </si>
  <si>
    <t>MANTENIMIENTO EN GENERAL DE UNIDADES HABITACIONALES U.H. SAN PABLO XALPA NO. 396</t>
  </si>
  <si>
    <t>SAN PABLO 396 - CONJ HAB SAN PABLO (U HAB)</t>
  </si>
  <si>
    <t xml:space="preserve">COLOCACION DE BANQUETAS EN CALLE SAN MATEO </t>
  </si>
  <si>
    <t>SAN MATEO</t>
  </si>
  <si>
    <t>REDES DE PREVENCIóN DEL DELITO DESDE LA ECONOMíA SOLIDARIA Y LAS MEDICINAS COMPLEMENTARIAS.</t>
  </si>
  <si>
    <t>SAN MARTIN XOCHINAHUAC (PBLO)</t>
  </si>
  <si>
    <t xml:space="preserve">MAYOR INFRAESTRUCTURA PARA MEJORAR LA RED DE TOMA DE AGUA </t>
  </si>
  <si>
    <t>SAN MARCOS (BARR)</t>
  </si>
  <si>
    <t>LUMINARIAS EN TODA LA COLONIA</t>
  </si>
  <si>
    <t>SAN JUAN TLIHUACA (PBLO)</t>
  </si>
  <si>
    <t>DESPUNTE Y PODA DE áRBOLES EN LA COLONIA</t>
  </si>
  <si>
    <t>SAN FRANCISCO XOCOTITLA</t>
  </si>
  <si>
    <t>PAQUETE DE JUEGOS INFANTILES EN AVENIDA SANTA APOLONIA</t>
  </si>
  <si>
    <t>SAN FRANCISCO TETECALA (PBLO)</t>
  </si>
  <si>
    <t>SUSTITUCIóN DE RED DE DRENAJE EN EL ESTACIONAMIENTO Y BACHEO POSTERIOR</t>
  </si>
  <si>
    <t>SAN BERNABE (BARR)</t>
  </si>
  <si>
    <t xml:space="preserve">JUEGOS INFATILES PARA UNA INFANCIA MAS SANA EN LA 2DA CERRADA DE SAN ISIDRO </t>
  </si>
  <si>
    <t>SAN BARTOLO CAHUALTONGO (PBLO)</t>
  </si>
  <si>
    <t>SEGURIDAD E ILUMINACION EN TODA LA COLONIA</t>
  </si>
  <si>
    <t>SAN ANTONIO (FRACC)</t>
  </si>
  <si>
    <t>CAMBIO DE DRENAJE</t>
  </si>
  <si>
    <t>SAN ANDRES DE LAS SALINAS (PBLO)</t>
  </si>
  <si>
    <t xml:space="preserve">PAVIMENTADO TU COLONIA </t>
  </si>
  <si>
    <t>SAN ANDRES (PBLO)</t>
  </si>
  <si>
    <t>SAN ANDRES (BARR)</t>
  </si>
  <si>
    <t>PODA DE ARBOLES EN TODA LA COLONIA SAN ALVARO</t>
  </si>
  <si>
    <t>SAN ALVARO</t>
  </si>
  <si>
    <t>CONCRETO HIDRAULICO EN LA CALLE DE GALEANA</t>
  </si>
  <si>
    <t>SAN  MIGUEL AMANTLA (PBLO)</t>
  </si>
  <si>
    <t>IMPERMEABILIZACIóN DE TODA LA UNIDAD</t>
  </si>
  <si>
    <t>ROSENDO SALAZAR (CONJ HAB)</t>
  </si>
  <si>
    <t xml:space="preserve">REHABILITACION DE AREAS VERDES O CAMELLONES </t>
  </si>
  <si>
    <t>REYNOSA TAMAULIPAS</t>
  </si>
  <si>
    <t>BARRER CALLES (BANQUETAS Y ARROYO VEHICULAR)</t>
  </si>
  <si>
    <t>PROVIDENCIA</t>
  </si>
  <si>
    <t>CAMBIO DE TUBERíA DE DRENAJE DAñADO EN ESTACIONAMIENTOS Y áREA COMúN, DESASOLVE DE DIVERSAS áREAS COMUNES</t>
  </si>
  <si>
    <t>PRESIDENTE MADERO (U HAB)</t>
  </si>
  <si>
    <t>INSTALACIóN DE 3 ARCOS EN LOS ACCESOS PRINCIPALES AL FRACCIONAMIENTO</t>
  </si>
  <si>
    <t>PRADOS DEL ROSARIO</t>
  </si>
  <si>
    <t>INSTALACIóN DE LUMINARIAS DE BRAZO CORTO ADOSADO A LA FACHADA</t>
  </si>
  <si>
    <t>POTRERO DEL LLANO</t>
  </si>
  <si>
    <t>LáMINAS, TINACOS E IMPERMEABILIZACIóN DE AZOTEAS</t>
  </si>
  <si>
    <t>PORVENIR</t>
  </si>
  <si>
    <t>INSTALAR LUMINARIAS DE POSTE CORTO PARA TODA LA COLONIA</t>
  </si>
  <si>
    <t>PLENITUD</t>
  </si>
  <si>
    <t>ALUMBRADO PúBLICO, ECOLóGICO ALIMENTADO POR CELDAS SOLARES PARA EL CAMELLóN DE FAJA DE ORO</t>
  </si>
  <si>
    <t>PETROLERA</t>
  </si>
  <si>
    <t>GIMNASIO PARA ADULTOS EN EL JARDíN DE LOS TRUENOS</t>
  </si>
  <si>
    <t>PEMEX PRADOS DEL ROSARIO (U HAB)</t>
  </si>
  <si>
    <t>CAMBIO DE TUBERIA DE DRENAJE DE OPERCION HIDRAULICA</t>
  </si>
  <si>
    <t>PATRIMONIO FAMILIAR</t>
  </si>
  <si>
    <t>LUMINARIAS CALLE FRESNOS</t>
  </si>
  <si>
    <t>PASTEROS</t>
  </si>
  <si>
    <t>CAMBIO DE TINACOS EN LA UNIDAD</t>
  </si>
  <si>
    <t>PANTACO (U HAB)</t>
  </si>
  <si>
    <t>PODA DE áRBOLES</t>
  </si>
  <si>
    <t>OBRERO POPULAR</t>
  </si>
  <si>
    <t>AMPLIACION CENTRO DE SALUD SAN RAFALE PARA CONSULTORIO DENTAL</t>
  </si>
  <si>
    <t>NUEVO SAN RAFAEL (BARR)</t>
  </si>
  <si>
    <t>VIGILANCIA, ILUMINACIóN DE CALLES, ALARMAS VECINALES, RONDINES DE POLICíA</t>
  </si>
  <si>
    <t>NUEVA SANTA MARIA</t>
  </si>
  <si>
    <t xml:space="preserve">DESALSOVE Y ALCANTARILLADO EN AV. DE LOS ANGELES </t>
  </si>
  <si>
    <t>NUEVA ESPAÑA</t>
  </si>
  <si>
    <t xml:space="preserve">RECUPERCION DE ESPACIOS PUBLICOS PALAPAS BANCAS ILUMINACION AZADORES PISO </t>
  </si>
  <si>
    <t>NUEVA EL ROSARIO</t>
  </si>
  <si>
    <t>TALLERES DE PREVENCIóN DEL DELITO EN TODA LA COLONIA</t>
  </si>
  <si>
    <t>NEXTENGO (BARR)</t>
  </si>
  <si>
    <t xml:space="preserve">REECARPENTAMIENTO EN CALLE ALAMINADORES MINEROS METARLUGICOS </t>
  </si>
  <si>
    <t>MONTE ALTO</t>
  </si>
  <si>
    <t>CONSTRUCCIóN Y REPARACIóN DE ESCALINATAS EN TODA LA UNIDAD HABITACIONAL</t>
  </si>
  <si>
    <t>MIGUEL HIDALGO (U HAB)</t>
  </si>
  <si>
    <t>SUSTITUCIóN DE TUBERIA DE AGUA POTABLE EN TODA LA UNIDAD.</t>
  </si>
  <si>
    <t>MANUEL RIVERA ANAYA CROC I (U HAB)</t>
  </si>
  <si>
    <t>SUSTITUCIóN DE LUMINARIAS EN C.PRIVADA CAPILLA DE LOS REYES</t>
  </si>
  <si>
    <t>LOS REYES (BARR)</t>
  </si>
  <si>
    <t xml:space="preserve">REECARPENTAMIENTO EN TODA LA COLONIA </t>
  </si>
  <si>
    <t>LIBERTAD</t>
  </si>
  <si>
    <t>COSAS BUENAS. RENOVACIóN IMAGEN VíA PúBLICA PARA LIBERACIóN (PINTURA GUARNICIONES, BALIZAMIENTO, SEñALIZACIóN CON MICROESFERA)</t>
  </si>
  <si>
    <t>LIBERACION</t>
  </si>
  <si>
    <t>AREA CONFINADA AL CONTROL DE HECES CANINAS DEL NORTE 59</t>
  </si>
  <si>
    <t>LAS SALINAS</t>
  </si>
  <si>
    <t>PINTURA Y MANO DE OBRA EN FACHADAS DE VIVIENDA EN DIVERSAS UBICACIONES DE LA COLONIA</t>
  </si>
  <si>
    <t>LA RAZA</t>
  </si>
  <si>
    <t>"LA PRECIOSA VECINDAD" PROGRAMA DE INTEGRACIóN COMUNITARIA, MEJORAMIENTO DE LA BIBLIOTECA JOSé MA. VIGIL</t>
  </si>
  <si>
    <t>LA PRECIOSA</t>
  </si>
  <si>
    <t>DESAZOLVE Y REHABILITACIóN DE LA RED DE DRENAJE PRINCIPAL</t>
  </si>
  <si>
    <t>JARDINES DE CEYLAN (U HAB)</t>
  </si>
  <si>
    <t>DESAZOLVE EN LA COLONIA JARDIN AZPETITIA</t>
  </si>
  <si>
    <t>JARDIN AZPEITIA</t>
  </si>
  <si>
    <t>GUARNICIONES Y BANQUETAS EN LA UNIDAD HABITACIONAL ISSFAM</t>
  </si>
  <si>
    <t>ISSFAM LAS ARMAS (U HAB)</t>
  </si>
  <si>
    <t>CONTINUIDAD DE REENCARPETAMIENTO EN LA CALLE POIENTE 148</t>
  </si>
  <si>
    <t>INDUSTRIAL VALLEJO</t>
  </si>
  <si>
    <t>PODA Y TALA DE áRBOLES</t>
  </si>
  <si>
    <t>IGNACIO ALLENDE</t>
  </si>
  <si>
    <t>MATERIALES DE CONTRUCCIóN CEMENTO Y ARENA</t>
  </si>
  <si>
    <t>HUAUTLA DE LAS SALINAS (BARR)</t>
  </si>
  <si>
    <t>LUMINARIAS EN LA BARDA DEL SUBURBANO (AV. FERROCARRIL CENTRAL)</t>
  </si>
  <si>
    <t>HOGARES FERROCARRILEROS (U HAB)</t>
  </si>
  <si>
    <t>SUSTITUCIóN DE LUMINARIAS INSERVIBLES</t>
  </si>
  <si>
    <t>HOGAR Y SEGURIDAD/NUEVA SANTA MARIA</t>
  </si>
  <si>
    <t>IMPERMEABILIZAR LOS EDIFICIOS DE LA UNIDAD</t>
  </si>
  <si>
    <t>FUENTES DE AZCAPOTZALCO-PARQUES DE AZCAPOTZALCO (U HAB)</t>
  </si>
  <si>
    <t>RECUPERAR áREA COMUNAL</t>
  </si>
  <si>
    <t>FRANCISCO VILLA (U HAB)</t>
  </si>
  <si>
    <t>REENCARPETADO DE CALLES (CALLE MATLACOATL)</t>
  </si>
  <si>
    <t>FERRERIA (U HAB)</t>
  </si>
  <si>
    <t xml:space="preserve">PAVIMENTACION DE DE CALLES </t>
  </si>
  <si>
    <t>FERRERIA</t>
  </si>
  <si>
    <t>PODA Y/O DERRIBO DE ARBOLES DE LA COLONIA EX HACIENDA DEL ROSARIO</t>
  </si>
  <si>
    <t>EX-HACIENDA EL ROSARIO</t>
  </si>
  <si>
    <t>EL ARTE Y LA COMPUTACIóN CONTRA LA VIOLENCIA Y L AS ADICCIONES</t>
  </si>
  <si>
    <t>EUZKADI</t>
  </si>
  <si>
    <t>REPARACIóN DE CAMELLóN UBICADO EN CALLE RENACIMIENTO Y AVENIDA DE LAS CULTURAS</t>
  </si>
  <si>
    <t>EL ROSARIO C (U HAB)</t>
  </si>
  <si>
    <t>PASILLOS SEGUROS E ILUMINADOS DEL SECTOR 2 C A</t>
  </si>
  <si>
    <t>EL ROSARIO B (U HAB)</t>
  </si>
  <si>
    <t>MEJORAMIENTO DE áREAS DEPORTIVAS DE BASQUETBOL EN HERREROS.</t>
  </si>
  <si>
    <t>EL ROSARIO A (U HAB)</t>
  </si>
  <si>
    <t>REENCARPETADO DE BANQUETAS EN SU TOTALIDAD</t>
  </si>
  <si>
    <t>EL JAGUEY-ESTACIÓN PANTACO</t>
  </si>
  <si>
    <t>REENCARPETAMIENTO DE ESTACIONAMIENTO Y ENTRADA DE LA UNIDAD, 2DA ETAPA</t>
  </si>
  <si>
    <t>ECOLOGICA NOVEDADES IMPACTO (U HAB)</t>
  </si>
  <si>
    <t>IMAGEN DE LA UNIDAD</t>
  </si>
  <si>
    <t>DEMET (U HAB)</t>
  </si>
  <si>
    <t>pavimentacion y reparacionde banquetas de la calle camino del recreo</t>
  </si>
  <si>
    <t>DEL RECREO</t>
  </si>
  <si>
    <t xml:space="preserve">CAMBIO DE LA RED HIDRAULICA EN TODA LA COLONIA </t>
  </si>
  <si>
    <t>DEL MAESTRO</t>
  </si>
  <si>
    <t>PINTURA PARA CONDOMINIO E IMPERMEABILIZANTE</t>
  </si>
  <si>
    <t>DEL GAS (AMPL)</t>
  </si>
  <si>
    <t>RECUPERACIóN DEL ESPACIO PúBLICO E INSTALACIóN DE PARQUE DE BOLSILLO</t>
  </si>
  <si>
    <t>DEL GAS</t>
  </si>
  <si>
    <t>SUSTITUCIóN DE VáLVULAS DE AGUA POTABLE EN LAS MANZANAS 3 Y 4</t>
  </si>
  <si>
    <t>CUITLAHUAC 3 y 4 (U HAB)</t>
  </si>
  <si>
    <t>CAMBIO DE LáMPARAS EN LA COLONIA</t>
  </si>
  <si>
    <t>CUITLAHUAC 1 y 2 (U HAB)</t>
  </si>
  <si>
    <t>CAMBIO DE PORTONES (ACCESO A LA U.H.)</t>
  </si>
  <si>
    <t>CRUZ ROJA TEPANTONGO (U HAB)</t>
  </si>
  <si>
    <t>REHABILITACIóN DE CANCHAS</t>
  </si>
  <si>
    <t>COSMOPOLITA (AMPL)</t>
  </si>
  <si>
    <t>COSMOPOLITA</t>
  </si>
  <si>
    <t xml:space="preserve">GIMNASIO AL AIRE LIBRE EN EL DEPORTIVO COLTONGO </t>
  </si>
  <si>
    <t>COLTONGO</t>
  </si>
  <si>
    <t>LUMINARIAS</t>
  </si>
  <si>
    <t>CLAVERIA</t>
  </si>
  <si>
    <t xml:space="preserve">CONSTRUCCION DE RAMPAS EN LA EXPLANADA DELEGACIONAL Y CALLES ALEDAÑAS </t>
  </si>
  <si>
    <t>CENTRO DE AZCAPOTZALCO</t>
  </si>
  <si>
    <t>RENOVACIóN DE FACHADA, HERRERíA, TINACOS INCLUYENDO MARQUESINA DE LA ESCUELA LEYES DE REFORMA CON APLANADO ANTIGRAFITI</t>
  </si>
  <si>
    <t>ARENAL</t>
  </si>
  <si>
    <t xml:space="preserve">JUEGOS INFANTILES EN FERROCARILES NACIONALES POLO NORTE E INVIERNO </t>
  </si>
  <si>
    <t>ANGEL ZIMBRON</t>
  </si>
  <si>
    <t>FOMENTAR LA REALIZACION DEL EJERCICIO</t>
  </si>
  <si>
    <t>PETROLERA (AMPL)</t>
  </si>
  <si>
    <t xml:space="preserve">BANQUETAS </t>
  </si>
  <si>
    <t>ALDANA</t>
  </si>
  <si>
    <t>COSAS BUENAS. CONVIVENCIA Y ESPARCIMIENTO PARA AGUILERA (INSTALACIóN DE BANCAS Y JARDINERAS EN PLAZA CíVICA)</t>
  </si>
  <si>
    <t>AGUILERA</t>
  </si>
  <si>
    <t xml:space="preserve"> EJERCIDO
3</t>
  </si>
  <si>
    <t>PROGRAMADO
2</t>
  </si>
  <si>
    <t>APROBADO 
1</t>
  </si>
  <si>
    <t>AVANCE DEL
 PROYECTO
 (%)</t>
  </si>
  <si>
    <t>PROYECTO</t>
  </si>
  <si>
    <t>COLONIA O PUEBLO ORIGINARIO</t>
  </si>
  <si>
    <t>UNIDAD RESPONSABLE DEL GASTO:  02CD02 DELEGACIÓN AZCAPOTZALCO</t>
  </si>
  <si>
    <t>PPD PRESUPUESTO PARTICIPATIVO PARA LAS DELEGACIONES</t>
  </si>
  <si>
    <t>TOTAL DEL GASTO EN SERVICIOS PERSONALES III = (I+II)</t>
  </si>
  <si>
    <t>F. Sentencias Laborales Definitivas</t>
  </si>
  <si>
    <t>e2) Nombre del Programa o Ley 2</t>
  </si>
  <si>
    <t>e1 )Nombre del Programa o Ley 1</t>
  </si>
  <si>
    <t>E. Gastos Asoc. a la Implemt.  de Nvas. Leyes Fed. o Ref. de las Mismas E = (e1+e2)</t>
  </si>
  <si>
    <t>D. Seguridad Pública</t>
  </si>
  <si>
    <t>c2) Personal Médico, Paramédico y Afín</t>
  </si>
  <si>
    <t>c1) Personal Administrativo</t>
  </si>
  <si>
    <t>C. Servicios de Salud C = (c1+c2)</t>
  </si>
  <si>
    <t>B. Magisterio</t>
  </si>
  <si>
    <t>A. Personal Administrativo y de Servicio Público</t>
  </si>
  <si>
    <t>II. GASTO ETIQUETADO  (A+B+C+D+E+F)</t>
  </si>
  <si>
    <t>I. GASTO NO ETIQUETADO (A+B+C+D+E+F)</t>
  </si>
  <si>
    <t>PAGADO</t>
  </si>
  <si>
    <t>DEVENGADO</t>
  </si>
  <si>
    <t>AMPLIACIONES/
REDUCCIONES</t>
  </si>
  <si>
    <t>SUBEJERCICIO</t>
  </si>
  <si>
    <t>EGRESOS</t>
  </si>
  <si>
    <t xml:space="preserve">C O N C E P T O  </t>
  </si>
  <si>
    <t>(PESOS)</t>
  </si>
  <si>
    <t>Del 1 de enero al 30 de junio de 2017 (2)</t>
  </si>
  <si>
    <t>Clasificación de Servicios Personales por Categoría</t>
  </si>
  <si>
    <t>02CD02  DELEGACIÓN AZCAPOTZALCO</t>
  </si>
  <si>
    <t>Estado Analítico del Ejercicio del Presupuesto de Egresos Detallado - LDF</t>
  </si>
  <si>
    <t>FONDO, CONVENIO, SUBSIDIO O PARTICIPACIÓN: 5.M.G.6.5 PROGRAMA DE FORTALECIMIENTO IV- 2016 - LIQUIDA DE REMANENTES PRINCIPAL (FORTALECIMIENTO FINANCIERO)</t>
  </si>
  <si>
    <t>FONDO, CONVENIO, SUBSIDIO O PARTICIPACIÓN: 5.A.1.7.3. RECURSOS FEDERALES- GOBERNACION- FORTALECIMIENTO DE SEGURIDAD (FORTASEG) 2017</t>
  </si>
  <si>
    <t>FONDO, CONVENIO, SUBSIDIO O PARTICIPACIÓN: 5.A.1.7.3 RECURSOS FEDERALES- GOBERNACION- FORTALECIMIENTO DE SEGURIDAD (FORTASEG) 2017</t>
  </si>
  <si>
    <t>SALUD</t>
  </si>
  <si>
    <t>GENERACION DE RECURSOS PARA LA SALUD</t>
  </si>
  <si>
    <t>A)  Variaciones entre el Presupuesto Devengado y el Programado: La variación que se presenta entre le presupuesto devengado y programado, se deriva a que el Área de Desarrollo Urbano no solicitó trámite de  pago por concepto de material eléctrico, aplicación del gasto que será registrado durante el tercer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</si>
  <si>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A)  Variaciones entre el Presupuesto Devengado y el Programado: La variación que se presenta entre le presupuesto devengado y programado, se origina a que no fue requerido el trámite de pago por concepto de Conservación y mantenimiento menor de inmuebles, mismo que será realizado durante el tercer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</si>
  <si>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A)  Variaciones entre el Presupuesto Devengado y el Programado: No presenta presupuesto programado debido a que el calendario presupuestal se integró en el tercer trimestre del año.</t>
  </si>
  <si>
    <t>A)  Variaciones entre el Presupuesto Devengado y el Programado: La diferencia que se observa entre el presupuesto programado y el devengado se deriva a que no se han presentado estimaciones por los trabajos a realizarse por concepto de Edificación no habitacional gasto que será registrado en el tercer trimestre del año,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</si>
  <si>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 xml:space="preserve">A)  Variaciones entre el Presupuesto Devengado y el Programado: La diferencia que se observa se deriva a que el trámite de  pago por concepto de Liquidaciones por indemnizaciones y por sueldos y salarios caídos, pagos que seran cubiertos en el tercer trimestre del año. </t>
  </si>
  <si>
    <t xml:space="preserve">A)  Variaciones entre el Presupuesto Devengado y el Programado: La variacion que se observa, se deriva que en el segundo trimestre las areas no solicitarion en su totalidad el tramite de pago por los conceptos de Agua tratada y servicios de telecomunicaciones, pagos que seran cubiertos en el tercer trimestre del año. </t>
  </si>
  <si>
    <t xml:space="preserve">A)  Variaciones entre el Presupuesto Devengado y el Programado: La variación entre le presupuesto devengado y programado,  que se observa se deriva a que el Área de Desarrollo Social no solicitó en su totalidad el  trámite de pago por concepo de Premios y otras Ayudas sociales a personas. </t>
  </si>
  <si>
    <t>A)  Variaciones entre el Presupuesto Devengado y el Programado: La variación que se observa, se deriva a que en el segundo trimestre las áreas operativas no solicitaron trámite de pago por concepto de adquisición de bienes materialescomo son: vidrio y herramientas menores para la construccion a cargo de esta delegación, pagos que seran cubiertos en el tercer trimestre del año.</t>
  </si>
  <si>
    <t>La varicación entre Metas Programadas al Periodo y del Índice de Cumplimiento Presupuestal Previsto al Periodo, se debe a que esta Actividad Intitucional está en función a la demanda de la población en materia de asesoría legal a personas víctimas de violencia, principalmente a mujeres y niños.</t>
  </si>
  <si>
    <t>La varicación entre Metas Programadas al Periodo y del Índice de Cumplimiento Presupuestal Previsto al Periodo, es que en los meses de enero a junio, con los recursos humanos y económicos y materiales, fue posible realizar un mayor número de apoyos sociales en beneficio de la población abierta. Asimismo no presenta presupueto ejercido toda vez que las acciones se realizaron con el maximo aprovechamiento de los recursos humanos y materiales.</t>
  </si>
  <si>
    <t>La variación entre Metas Programadas al Periodo y del Índice de Cumplimiento Presupuestal Previsto al Periodo, se debe al mayor aprovechamiento de los recursos humanos, materiales y económicos, para fomentar entre la población las actividades deportivas y recreativas, principalmente en la población juvenil con la finalidad de evitar el crecimiento de las adicciones nocivas y vandalimo en prejuicio a la sociedad.</t>
  </si>
  <si>
    <t>No existe variación entre Metas Programadas al Periodo y del Índice de Cumplimiento Presupuestal Previsto al Periodo, cumpliéndose con los objetivos en el Segundo trimestre.</t>
  </si>
  <si>
    <t>No existe variación entre las Metas Programadas al Periodo y del Índice de Cumplimiento Presupuestal Previsto al Periodo, cumpliéndose con los objetivos en el Segundo trimestre.</t>
  </si>
  <si>
    <t>No existe variación entre las Metas Programadas al Periodo y del Índice de Cumplimiento Presupuestal Previsto al Periodo, debido a que los trabajos para la obra que se llevara acabo seran realizados en el tercer trimestre del ejercicio.</t>
  </si>
  <si>
    <t>La variación entre Metas Programadas al Periodo y del Índice de Cumplimiento Presupuestal Previsto al Periodo, se debe a que esta Actividad Intitucional está en función a la demanda de la población para la promoción de las actividades culturales que se realizan en los diversos espacios culturales a cargo de esta delegación.</t>
  </si>
  <si>
    <t>La variación entre Metas Programadas al Periodo y del Índice de Cumplimiento Presupuestal Previsto al Periodo, se debe al mayor aprovechamiento de los recursos humanos, materiales y económicos, en el programa de mantenimiento a planteles educativos se realiza en el periodo vacacional de la población estudiantil que asiste a centros educativos de nivel básico.</t>
  </si>
  <si>
    <t>La variación entre Metas Programadas al Periodo y del Índice de Cumplimiento Presupuestal Previsto al Periodo, debido a que las obras de mantenimiento en infraestructura de desarrollo social se encuentran en proceso de atención, estimando su conclusion en el tercer trimestre del presente ejercicio.</t>
  </si>
  <si>
    <t>La variación entre Metas Programadas al Periodo y del Índice de Cumplimiento Presupuestal Previsto al Periodo, se origina al aprovechamiento óptimo de los recursos materiales y humanos, se superó la meta física progamada brindando atención a 963 niños y niñas que asisten a los CENDIS a cargo de esta delegación.</t>
  </si>
  <si>
    <t xml:space="preserve">La variación entre Metas Programadas al Periodo y del Índice de Cumplimiento Presupuestal Previsto al Periodo, se debe a que esta Actividad Intitucional está en función la demanda ciudadana, misma que fue mayor a la esperada, optimizando los recursos humanos, económicos y materiales, brindando asi apoyos a Adultos mayores, Discapacitados y ciudadania en general. </t>
  </si>
  <si>
    <t>La variación entre Metas Programadas al Periodo y del Índice de Cumplimiento Presupuestal Previsto al Periodo, es que en esta actividad Institucional esta en funcion a la demanda ciudadana que acuden a las oficinas de fomento al empleo y a las microferias del empleo  a cargo de esta delegación.</t>
  </si>
  <si>
    <t xml:space="preserve">La variación entre Metas Programadas al Periodo y del Índice de Cumplimiento Presupuestal Previsto al Periodo, es que en esta actividad institucional esta en funcion a las necesidades de la poblacion, en este caso la demanda de esta actividad fue menor a la esperada, en materia de prevencion del delito. </t>
  </si>
  <si>
    <t>La variación entre Metas Programadas al Periodo y del Índice de Cumplimiento Presupuestal Previsto al Periodo, es que esta Actividad Intitucional se debe a las necesidades de la población en este caso la demanda de esta actividad fue menor a la esperada, en los servicios  complementarios de vigilancia.</t>
  </si>
  <si>
    <t>La variación entre Metas Programadas al Periodo y del Índice de Cumplimiento Presupuestal Previsto al Periodo, se origina a que la meta física está sujeta a la demanda de comerciantes establecidos y ambulantes, ante esta demanda fue necesario atender a un número mayor de comerciantes, rebanzado la meta física programada, con el mayor aprovechamiento de los recursos humanos y materiales.</t>
  </si>
  <si>
    <t>La variación entre Metas Programadas al Periodo y del Índice de Cumplimiento Presupuestal Previsto al Periodo, se debe toda vez que esta sujeta a la demanda de pequeños empresarios con esta delegación, los apoyos a este grupo de empresarios se realizo optimizando los recursos humanos, económicos y materiales. Asimismo la meta presupuestal no presenta variación toda vez que el recurso fue ejercido en el area de servicios a empleados de base.</t>
  </si>
  <si>
    <t>La variación entre Metas Programadas al Periodo y del Índice de Cumplimiento Presupuestal Previsto al Periodo, es que esta Actividad Intitucional se debe a las necesidades de la población en este caso la demanda de esta actividada fue mayor a la esperada, realizando recorridos de recoleccion domiciliaria,barrido manual y el programa "Estamos limpiando Azcapotzalco de tiraderos al Aire Libre".</t>
  </si>
  <si>
    <t>La variación entre Metas Programadas al Periodo y del Índice de Cumplimiento Presupuestal Previsto al Periodo, es que en esta Actividad Intitucional  no fueron completadas las metas, debido a las condiciones óptimas en que se encuentra el sistema secundario del drenaje, siendo asi que se realizaron solo el mantemimiento al sistema de drenaje que fue necesario en las diferentes colonias de la demarcacion en beneficio de la población.</t>
  </si>
  <si>
    <t>La variación entre Metas Programadas al Periodo y del Índice de Cumplimiento Presupuestal Previsto al Periodo, es que esta Actividad Intitucional se debe a el aprovechamiento de los recursos humanos y materiales para realizar trabajos de mantenimiento a parques y jardines logrando superar la meta a la esperada.</t>
  </si>
  <si>
    <t>La variación entre Metas Programadas al Periodo y del Índice de Cumplimiento Presupuestal Previsto al Periodo, es que esta Actividad Intitucional, con los recursos humanos y materiales existentes fue posible superar la meta física esperada para la poda de árboles.</t>
  </si>
  <si>
    <t xml:space="preserve">La variación entre Metas Programadas al Periodo y del Índice de Cumplimiento Presupuestal Previsto al Periodo,  se debe a que los señalamientos viales y peatonales se encuentra buenas condiciones, por lo que el número de trabajos de balizamiento fue menor a lo esperado. </t>
  </si>
  <si>
    <t xml:space="preserve">La variación entre Metas Programadas al Periodo y del Índice de Cumplimiento Presupuestal Previsto al Periodo, se debe a que se optimizaron los recursos humanos y materiales, logrando el mantenimiento, conservacion y rehabilitacion en edificios publicos. </t>
  </si>
  <si>
    <t>La variación entre Metas Programadas al Periodo y del Índice de Cumplimiento Presupuestal Previsto al Periodo, se deriva a que no se han presentado las condiciones adecuadas para realizar los trabajos de mantenimiento a las vialidades peatonales a cargo de esta delegación, los trabajos de mantenimiento serán ejecutadas durante el tercer trimestre.</t>
  </si>
  <si>
    <t>La variación entre Metas Programadas al Periodo y del Índice de Cumplimiento Presupuestal Previsto al Periodo, es que esta Actividad Intitucional se debe a la optimizacion de recursos materiales y humanos, con lo que se ha podido realizar mantenimiento correctivo a diferentes infraestructuras comerciales dentro de esta demarcacion en beneficio de la población.</t>
  </si>
  <si>
    <t>La variación entre Metas Programadas al Periodo y del Índice de Cumplimiento Presupuestal Previsto al Periodo, se origina a que se tiene en proceso las adjudicaciones de contrato de obra para los trabajos de mantenimiento a vialidades secundarias a cargo de esta delegación. Mismas que serán realizadas durante el tercer trimestre del presente ejercicio presupuestal.</t>
  </si>
  <si>
    <t xml:space="preserve">La variación entre Metas Programadas al Periodo y del Índice de Cumplimiento Presupuestal Previsto al Periodo, es que esta Actividad Intitucional se debe a el aprovechamiento de los recursos humanos y materiales para realizar trabajos de mantenimiento, conservacion y rehabilitacion de la imagen urbana. </t>
  </si>
  <si>
    <t>La variación entre Metas Programadas al Periodo y del Índice de Cumplimiento Presupuestal Previsto al Periodo, se origina debido a que los trabajos de mantenimiento, conservacion  y rehabilitacion de infraestructura de agua potable, no se han realizado derivado  de la falta de condicciones para poder realizar los trabajos, los trabajos de mantenimiento serán ejecutadas durante el tercer trimestre.</t>
  </si>
  <si>
    <t>La variación entre Metas Programadas al Periodo y del Índice de Cumplimiento Presupuestal Previsto al Periodo, es que esta Actividad Intitucional se debe a el aprovechamiento de los recursos humanos y materiales para realizar trabajos de alumbrado publico, asi beneficiando a los pobladores.</t>
  </si>
  <si>
    <t>La variación entre Metas Programadas al Periodo y del Índice de Cumplimiento Presupuestal Previsto al Periodo, es que esta Actividad Intitucional se debe a el aprovechamiento de los recursos humanos y materiales para realizar brindar los apoyos administrativos necesarios en esta UR.</t>
  </si>
  <si>
    <t>1.50</t>
  </si>
  <si>
    <t>Se realizan recorridos en las colonias que conforman la delegación, se le da especial atención a las zonas donde los vecinos han denunciado el constante consumo de bebidas embriagantes, drogas, escandalo en vía pública y robos. Hasta la fecha se han llevado acabo 60recorridos por las colonias: U.H: El Rosario, U.H. Presidente Madero, U.H. Francisco Villa, La española, Pasteros, San Rafael, Reynosa Tamaulipas, Santa Bárbara, San Juan Tlihuaca, Las trancas, Nueva Tezozómoc, Centro de Azcapotzalco, San Álvaro, Clavería, Nueva Santa María, Tlatílco y Victoria de las Democracias</t>
  </si>
  <si>
    <t>Objetivo: garantizar el correcto funcionamiento del comercio que se ubica en la calle, camellones, banquetas, avenidas, asegurando que no existan afectaciones para las personas que transitan por el lugar donde se encuentran instalados.</t>
  </si>
  <si>
    <t>83.37</t>
  </si>
  <si>
    <t>507.14</t>
  </si>
  <si>
    <t>63558.10</t>
  </si>
  <si>
    <t>59610</t>
  </si>
  <si>
    <t>Se proporcionó servicio de Recolección Domiciliaria a las 78 rutas de recolección de residuos sólidos atendiendo diariamente 1726 paradas oficiales distribuidas en las 111 colonias de la demarcación.</t>
  </si>
  <si>
    <t xml:space="preserve">B)No presenta variación entre el presupuesto ejercido y el devengado.  </t>
  </si>
  <si>
    <t>5747.71</t>
  </si>
  <si>
    <t>24188</t>
  </si>
  <si>
    <t>6.73</t>
  </si>
  <si>
    <t>595.20</t>
  </si>
  <si>
    <t>(262,319,396/263,381,638)*100=  99.6</t>
  </si>
  <si>
    <t>(131,690,819.00/671,711,981.50)=.2</t>
  </si>
  <si>
    <t>(111,478,209.35/425,805,974.17)=</t>
  </si>
  <si>
    <t>(50/50)*100=100</t>
  </si>
  <si>
    <t>(43.71/100)*100=</t>
  </si>
  <si>
    <t>(131,690,819.00/263,381,638.00)*100=50</t>
  </si>
  <si>
    <t>(111,478,209.35/263,381,638.00)*100=</t>
  </si>
  <si>
    <t>(29/29)*100=100</t>
  </si>
  <si>
    <t>(1/29)*100</t>
  </si>
  <si>
    <t>(28/29)*100</t>
  </si>
  <si>
    <t>Porcentaje de proyectos Complementarios registrados en la MIDS</t>
  </si>
  <si>
    <t>(Sumatoria de proyectos complementarios registrados en la MIDS al trimestre correspondiente/Sumatoria de proyectos totales registrados en la MIDS al trimestre correspondiente)*100</t>
  </si>
  <si>
    <t>(0/29)*100</t>
  </si>
  <si>
    <t>FONDO, CONVENIO, SUBSIDIO O PARTICIPACIÓN: 5.M.Y.6.5 PROYECTOS DE DESARROLLO REGIONAL IV 2016 - REMANENTES DEL PRINCIPAL</t>
  </si>
  <si>
    <t>Dr. Pablo Moctezuma Barragán</t>
  </si>
  <si>
    <t>Jefe Delegacional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</si>
</sst>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 numFmtId="170" formatCode="&quot;$&quot;#,##0.00"/>
    <numFmt numFmtId="171" formatCode="_-* #,##0.00\ _€_-;\-* #,##0.00\ _€_-;_-* &quot;-&quot;??\ _€_-;_-@_-"/>
    <numFmt numFmtId="172" formatCode="#,##0.0_);[Black]\(#,##0.0\)"/>
    <numFmt numFmtId="173" formatCode="0.0"/>
  </numFmts>
  <fonts count="6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sz val="22"/>
      <name val="Gotham Rounded Book"/>
      <family val="3"/>
    </font>
    <font>
      <b/>
      <vertAlign val="superscript"/>
      <sz val="12"/>
      <name val="Gotham Rounded Book"/>
      <family val="3"/>
    </font>
    <font>
      <sz val="12"/>
      <name val="Gotham Rounded Book"/>
      <family val="3"/>
    </font>
    <font>
      <sz val="10"/>
      <name val="MS Sans Serif"/>
      <family val="2"/>
    </font>
    <font>
      <sz val="12"/>
      <name val="Lucida Sans"/>
      <family val="2"/>
    </font>
    <font>
      <sz val="12"/>
      <name val="Arial"/>
      <family val="2"/>
    </font>
    <font>
      <b/>
      <sz val="9"/>
      <name val="Gotham Rounded Book"/>
    </font>
    <font>
      <sz val="10"/>
      <name val="Arial Narrow"/>
      <family val="2"/>
    </font>
    <font>
      <b/>
      <sz val="8"/>
      <name val="Arial Narrow"/>
      <family val="2"/>
    </font>
    <font>
      <sz val="8"/>
      <name val="Arial Narrow"/>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Gotham Rounded Book"/>
    </font>
    <font>
      <sz val="9"/>
      <name val="Gotham Rounded Book"/>
    </font>
    <font>
      <sz val="7"/>
      <name val="Gotham Rounded Book"/>
      <family val="3"/>
    </font>
    <font>
      <sz val="11"/>
      <name val="Gotham Rounded Book"/>
      <family val="3"/>
    </font>
    <font>
      <b/>
      <sz val="11"/>
      <name val="Gotham Rounded Book"/>
      <family val="3"/>
    </font>
    <font>
      <b/>
      <vertAlign val="superscript"/>
      <sz val="9"/>
      <name val="Gotham Rounded Book"/>
      <family val="3"/>
    </font>
    <font>
      <b/>
      <vertAlign val="superscript"/>
      <sz val="8"/>
      <name val="Gotham Rounded Book"/>
      <family val="3"/>
    </font>
    <font>
      <b/>
      <sz val="8"/>
      <name val="Arial"/>
      <family val="2"/>
    </font>
    <font>
      <sz val="8"/>
      <color theme="1"/>
      <name val="Gotham Rounded Book"/>
      <family val="3"/>
    </font>
    <font>
      <b/>
      <sz val="8"/>
      <color theme="1"/>
      <name val="Gotham Rounded Book"/>
      <family val="3"/>
    </font>
    <font>
      <sz val="8"/>
      <name val="Arial"/>
      <family val="2"/>
    </font>
    <font>
      <sz val="5"/>
      <name val="Gotham Rounded Book"/>
      <family val="3"/>
    </font>
    <font>
      <sz val="9"/>
      <color rgb="FFFF0000"/>
      <name val="Gotham Rounded Book"/>
    </font>
    <font>
      <sz val="9"/>
      <name val="Arial"/>
      <family val="2"/>
    </font>
    <font>
      <b/>
      <sz val="9"/>
      <color indexed="81"/>
      <name val="Tahoma"/>
      <family val="2"/>
    </font>
    <font>
      <sz val="9"/>
      <color indexed="81"/>
      <name val="Tahoma"/>
      <family val="2"/>
    </font>
  </fonts>
  <fills count="40">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D2D3D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s>
  <cellStyleXfs count="138">
    <xf numFmtId="0" fontId="0" fillId="0" borderId="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22" borderId="16" applyNumberFormat="0" applyAlignment="0" applyProtection="0"/>
    <xf numFmtId="0" fontId="31" fillId="23" borderId="17" applyNumberFormat="0" applyAlignment="0" applyProtection="0"/>
    <xf numFmtId="0" fontId="32" fillId="0" borderId="18" applyNumberFormat="0" applyFill="0" applyAlignment="0" applyProtection="0"/>
    <xf numFmtId="0" fontId="33"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4" fillId="30" borderId="16" applyNumberFormat="0" applyAlignment="0" applyProtection="0"/>
    <xf numFmtId="166" fontId="20" fillId="0" borderId="0" applyFont="0" applyFill="0" applyBorder="0" applyAlignment="0" applyProtection="0"/>
    <xf numFmtId="0" fontId="8" fillId="0" borderId="0"/>
    <xf numFmtId="0" fontId="3" fillId="0" borderId="0"/>
    <xf numFmtId="0" fontId="35" fillId="31" borderId="0" applyNumberFormat="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5" fillId="0" borderId="0" applyFont="0" applyFill="0" applyBorder="0" applyAlignment="0" applyProtection="0"/>
    <xf numFmtId="167"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44" fontId="21" fillId="0" borderId="0" applyFont="0" applyFill="0" applyBorder="0" applyAlignment="0" applyProtection="0"/>
    <xf numFmtId="0" fontId="36" fillId="32" borderId="0" applyNumberFormat="0" applyBorder="0" applyAlignment="0" applyProtection="0"/>
    <xf numFmtId="0" fontId="5" fillId="0" borderId="0"/>
    <xf numFmtId="0" fontId="5" fillId="0" borderId="0"/>
    <xf numFmtId="0" fontId="4" fillId="0" borderId="0"/>
    <xf numFmtId="0" fontId="27" fillId="0" borderId="0"/>
    <xf numFmtId="0" fontId="27" fillId="0" borderId="0"/>
    <xf numFmtId="0" fontId="27" fillId="0" borderId="0"/>
    <xf numFmtId="0" fontId="27" fillId="0" borderId="0"/>
    <xf numFmtId="0" fontId="5" fillId="0" borderId="0"/>
    <xf numFmtId="0" fontId="4" fillId="0" borderId="0"/>
    <xf numFmtId="0" fontId="27" fillId="0" borderId="0"/>
    <xf numFmtId="0" fontId="27" fillId="0" borderId="0"/>
    <xf numFmtId="0" fontId="27" fillId="0" borderId="0"/>
    <xf numFmtId="0" fontId="27" fillId="0" borderId="0"/>
    <xf numFmtId="0" fontId="27" fillId="0" borderId="0"/>
    <xf numFmtId="0" fontId="8" fillId="0" borderId="0"/>
    <xf numFmtId="0" fontId="3" fillId="0" borderId="0"/>
    <xf numFmtId="0" fontId="27" fillId="0" borderId="0"/>
    <xf numFmtId="0" fontId="6" fillId="0" borderId="0"/>
    <xf numFmtId="0" fontId="5" fillId="0" borderId="0"/>
    <xf numFmtId="0" fontId="5" fillId="0" borderId="0"/>
    <xf numFmtId="0" fontId="4" fillId="0" borderId="0"/>
    <xf numFmtId="0" fontId="5" fillId="0" borderId="0"/>
    <xf numFmtId="0" fontId="4" fillId="0" borderId="0"/>
    <xf numFmtId="0" fontId="27" fillId="0" borderId="0"/>
    <xf numFmtId="0" fontId="27" fillId="0" borderId="0"/>
    <xf numFmtId="0" fontId="27" fillId="0" borderId="0"/>
    <xf numFmtId="0" fontId="27" fillId="0" borderId="0"/>
    <xf numFmtId="0" fontId="27" fillId="0" borderId="0"/>
    <xf numFmtId="0" fontId="4" fillId="0" borderId="0"/>
    <xf numFmtId="0" fontId="22" fillId="0" borderId="0"/>
    <xf numFmtId="0" fontId="5" fillId="0" borderId="0"/>
    <xf numFmtId="0" fontId="27" fillId="0" borderId="0"/>
    <xf numFmtId="0" fontId="27" fillId="0" borderId="0"/>
    <xf numFmtId="0" fontId="4" fillId="0" borderId="0"/>
    <xf numFmtId="0" fontId="27" fillId="0" borderId="0"/>
    <xf numFmtId="0" fontId="5" fillId="0" borderId="0"/>
    <xf numFmtId="0" fontId="4" fillId="0" borderId="0"/>
    <xf numFmtId="0" fontId="5" fillId="0" borderId="0"/>
    <xf numFmtId="0" fontId="5" fillId="0" borderId="0"/>
    <xf numFmtId="0" fontId="4" fillId="0" borderId="0"/>
    <xf numFmtId="0" fontId="4" fillId="0" borderId="0"/>
    <xf numFmtId="0" fontId="27" fillId="0" borderId="0"/>
    <xf numFmtId="0" fontId="5" fillId="0" borderId="0"/>
    <xf numFmtId="0" fontId="4" fillId="0" borderId="0"/>
    <xf numFmtId="0" fontId="5" fillId="0" borderId="0"/>
    <xf numFmtId="0" fontId="4" fillId="0" borderId="0"/>
    <xf numFmtId="0" fontId="27" fillId="0" borderId="0"/>
    <xf numFmtId="0" fontId="21" fillId="0" borderId="0"/>
    <xf numFmtId="0" fontId="5" fillId="0" borderId="0"/>
    <xf numFmtId="0" fontId="4" fillId="0" borderId="0"/>
    <xf numFmtId="0" fontId="37" fillId="0" borderId="0"/>
    <xf numFmtId="0" fontId="27" fillId="33" borderId="19" applyNumberFormat="0" applyFont="0" applyAlignment="0" applyProtection="0"/>
    <xf numFmtId="0" fontId="8" fillId="2" borderId="19" applyNumberFormat="0" applyFont="0" applyAlignment="0" applyProtection="0"/>
    <xf numFmtId="0" fontId="3" fillId="2" borderId="1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8" fillId="22"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2" fillId="0" borderId="21" applyNumberFormat="0" applyFill="0" applyAlignment="0" applyProtection="0"/>
    <xf numFmtId="0" fontId="43" fillId="0" borderId="22" applyNumberFormat="0" applyFill="0" applyAlignment="0" applyProtection="0"/>
    <xf numFmtId="0" fontId="33" fillId="0" borderId="23" applyNumberFormat="0" applyFill="0" applyAlignment="0" applyProtection="0"/>
    <xf numFmtId="0" fontId="41" fillId="0" borderId="0" applyNumberFormat="0" applyFill="0" applyBorder="0" applyAlignment="0" applyProtection="0"/>
    <xf numFmtId="0" fontId="44" fillId="0" borderId="24" applyNumberFormat="0" applyFill="0" applyAlignment="0" applyProtection="0"/>
    <xf numFmtId="43" fontId="2" fillId="0" borderId="0" applyFont="0" applyFill="0" applyBorder="0" applyAlignment="0" applyProtection="0"/>
    <xf numFmtId="0" fontId="4" fillId="0" borderId="0"/>
    <xf numFmtId="0" fontId="4" fillId="0" borderId="0"/>
    <xf numFmtId="43" fontId="2" fillId="0" borderId="0" applyFont="0" applyFill="0" applyBorder="0" applyAlignment="0" applyProtection="0"/>
    <xf numFmtId="0" fontId="20" fillId="0" borderId="0"/>
    <xf numFmtId="0" fontId="2" fillId="0" borderId="0"/>
    <xf numFmtId="43" fontId="1" fillId="0" borderId="0" applyFont="0" applyFill="0" applyBorder="0" applyAlignment="0" applyProtection="0"/>
    <xf numFmtId="0" fontId="1" fillId="0" borderId="0"/>
  </cellStyleXfs>
  <cellXfs count="940">
    <xf numFmtId="0" fontId="0" fillId="0" borderId="0" xfId="0"/>
    <xf numFmtId="0" fontId="9" fillId="0" borderId="0" xfId="0" applyFont="1"/>
    <xf numFmtId="0" fontId="15" fillId="0" borderId="0" xfId="0" applyFont="1" applyAlignment="1">
      <alignment horizontal="justify"/>
    </xf>
    <xf numFmtId="0" fontId="15" fillId="0" borderId="0" xfId="0" applyFont="1"/>
    <xf numFmtId="0" fontId="14" fillId="0" borderId="3"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horizontal="center" vertical="top"/>
    </xf>
    <xf numFmtId="0" fontId="13" fillId="0" borderId="0" xfId="0" applyFont="1" applyAlignment="1">
      <alignment horizontal="left" vertical="top" indent="9"/>
    </xf>
    <xf numFmtId="0" fontId="13" fillId="0" borderId="0" xfId="0" applyFont="1" applyAlignment="1">
      <alignment horizontal="center" vertical="top"/>
    </xf>
    <xf numFmtId="0" fontId="14" fillId="0" borderId="1" xfId="0" quotePrefix="1" applyFont="1" applyBorder="1" applyAlignment="1">
      <alignment horizontal="center"/>
    </xf>
    <xf numFmtId="0" fontId="9" fillId="0" borderId="1" xfId="0" applyFont="1" applyBorder="1"/>
    <xf numFmtId="0" fontId="9" fillId="0" borderId="2" xfId="0" applyFont="1" applyBorder="1"/>
    <xf numFmtId="0" fontId="14" fillId="0" borderId="0" xfId="0" applyFont="1"/>
    <xf numFmtId="0" fontId="16" fillId="0" borderId="0" xfId="0" applyFont="1"/>
    <xf numFmtId="0" fontId="12" fillId="0" borderId="0" xfId="0" applyFont="1" applyAlignment="1">
      <alignment horizontal="right" vertical="top"/>
    </xf>
    <xf numFmtId="0" fontId="13" fillId="0" borderId="0" xfId="0" applyFont="1" applyAlignment="1">
      <alignment horizontal="right" vertical="top"/>
    </xf>
    <xf numFmtId="0" fontId="14" fillId="0" borderId="1" xfId="0" applyFont="1" applyBorder="1" applyAlignment="1">
      <alignment horizontal="center" vertical="center"/>
    </xf>
    <xf numFmtId="0" fontId="14" fillId="0" borderId="1" xfId="0" quotePrefix="1" applyFont="1" applyBorder="1" applyAlignment="1">
      <alignment horizontal="center" vertical="center"/>
    </xf>
    <xf numFmtId="0" fontId="16" fillId="0" borderId="0" xfId="0" applyFont="1" applyAlignment="1">
      <alignment vertical="center"/>
    </xf>
    <xf numFmtId="0" fontId="14" fillId="0" borderId="1" xfId="0" applyFont="1" applyBorder="1" applyAlignment="1">
      <alignment horizontal="justify" vertical="center"/>
    </xf>
    <xf numFmtId="0" fontId="14" fillId="0" borderId="6" xfId="0" applyFont="1" applyBorder="1" applyAlignment="1">
      <alignment horizontal="justify" vertical="center"/>
    </xf>
    <xf numFmtId="0" fontId="16" fillId="0" borderId="8" xfId="0" applyFont="1" applyBorder="1" applyAlignment="1">
      <alignment horizontal="justify" vertical="center"/>
    </xf>
    <xf numFmtId="0" fontId="14" fillId="0" borderId="2" xfId="0" applyFont="1" applyBorder="1" applyAlignment="1">
      <alignment horizontal="justify" vertical="center"/>
    </xf>
    <xf numFmtId="0" fontId="16" fillId="0" borderId="9" xfId="0" applyFont="1" applyBorder="1" applyAlignment="1">
      <alignment horizontal="justify" vertical="center"/>
    </xf>
    <xf numFmtId="0" fontId="16" fillId="0" borderId="10" xfId="0" applyFont="1" applyBorder="1" applyAlignment="1">
      <alignment horizontal="justify" vertical="center"/>
    </xf>
    <xf numFmtId="0" fontId="14" fillId="0" borderId="0" xfId="0" applyFont="1" applyBorder="1" applyAlignment="1">
      <alignment horizontal="center" vertical="center"/>
    </xf>
    <xf numFmtId="0" fontId="16" fillId="0" borderId="0" xfId="0" applyFont="1" applyBorder="1" applyAlignment="1">
      <alignment horizontal="justify" vertical="center"/>
    </xf>
    <xf numFmtId="0" fontId="16" fillId="0" borderId="7" xfId="0" applyFont="1" applyBorder="1" applyAlignment="1">
      <alignment horizontal="justify" vertical="center"/>
    </xf>
    <xf numFmtId="0" fontId="14" fillId="0" borderId="0" xfId="0" quotePrefix="1" applyFont="1" applyBorder="1" applyAlignment="1">
      <alignment horizontal="center" vertical="center"/>
    </xf>
    <xf numFmtId="0" fontId="16" fillId="0" borderId="0" xfId="0" applyFont="1" applyAlignment="1">
      <alignment horizontal="justify" vertical="center"/>
    </xf>
    <xf numFmtId="0" fontId="9" fillId="0" borderId="0" xfId="0" applyFont="1" applyBorder="1"/>
    <xf numFmtId="0" fontId="10" fillId="0" borderId="0" xfId="0" applyFont="1" applyAlignment="1">
      <alignment vertical="center"/>
    </xf>
    <xf numFmtId="0" fontId="14" fillId="0" borderId="11" xfId="0" applyFont="1" applyBorder="1" applyAlignment="1">
      <alignment horizontal="justify" vertical="center"/>
    </xf>
    <xf numFmtId="0" fontId="14" fillId="0" borderId="3" xfId="0" applyFont="1" applyBorder="1" applyAlignment="1">
      <alignment horizontal="center" vertical="center"/>
    </xf>
    <xf numFmtId="0" fontId="17" fillId="0" borderId="0" xfId="0" applyFont="1" applyAlignment="1">
      <alignment vertical="center"/>
    </xf>
    <xf numFmtId="0" fontId="19" fillId="0" borderId="5" xfId="0" applyFont="1" applyBorder="1"/>
    <xf numFmtId="0" fontId="10" fillId="0" borderId="0" xfId="0" applyFont="1" applyAlignment="1">
      <alignment horizontal="left" vertical="center"/>
    </xf>
    <xf numFmtId="0" fontId="19" fillId="0" borderId="0" xfId="0" applyFont="1" applyBorder="1"/>
    <xf numFmtId="0" fontId="19" fillId="0" borderId="0" xfId="0" applyFont="1"/>
    <xf numFmtId="0" fontId="10" fillId="0" borderId="0" xfId="0" applyFont="1" applyBorder="1" applyAlignment="1">
      <alignment vertical="center"/>
    </xf>
    <xf numFmtId="0" fontId="14" fillId="34" borderId="3" xfId="0" applyFont="1" applyFill="1" applyBorder="1" applyAlignment="1">
      <alignment horizontal="center" wrapText="1"/>
    </xf>
    <xf numFmtId="0" fontId="14" fillId="34" borderId="3" xfId="0" applyFont="1" applyFill="1" applyBorder="1" applyAlignment="1">
      <alignment horizontal="center" vertical="center" wrapText="1"/>
    </xf>
    <xf numFmtId="0" fontId="14" fillId="0" borderId="13" xfId="0" quotePrefix="1" applyFont="1" applyBorder="1" applyAlignment="1">
      <alignment horizontal="justify" vertical="center"/>
    </xf>
    <xf numFmtId="0" fontId="12" fillId="0" borderId="0" xfId="0" applyFont="1" applyBorder="1" applyAlignment="1">
      <alignment vertical="center"/>
    </xf>
    <xf numFmtId="4" fontId="9" fillId="0" borderId="0" xfId="0" applyNumberFormat="1" applyFont="1"/>
    <xf numFmtId="4" fontId="14" fillId="34" borderId="3" xfId="0" applyNumberFormat="1" applyFont="1" applyFill="1" applyBorder="1" applyAlignment="1">
      <alignment horizontal="center" wrapText="1"/>
    </xf>
    <xf numFmtId="4" fontId="14" fillId="34" borderId="3" xfId="0" applyNumberFormat="1" applyFont="1" applyFill="1" applyBorder="1" applyAlignment="1">
      <alignment horizontal="center" vertical="center" wrapText="1"/>
    </xf>
    <xf numFmtId="4" fontId="12" fillId="0" borderId="0" xfId="0" applyNumberFormat="1" applyFont="1" applyAlignment="1">
      <alignment horizontal="center" vertical="top"/>
    </xf>
    <xf numFmtId="4" fontId="13" fillId="0" borderId="0" xfId="0" applyNumberFormat="1" applyFont="1" applyAlignment="1">
      <alignment horizontal="center" vertical="top"/>
    </xf>
    <xf numFmtId="0" fontId="12" fillId="0" borderId="0" xfId="0" applyFont="1" applyBorder="1" applyAlignment="1">
      <alignment horizontal="justify" vertical="center"/>
    </xf>
    <xf numFmtId="43" fontId="23" fillId="0" borderId="2" xfId="42" applyFont="1" applyBorder="1" applyAlignment="1">
      <alignment vertical="center"/>
    </xf>
    <xf numFmtId="43" fontId="23" fillId="0" borderId="3" xfId="0" applyNumberFormat="1" applyFont="1" applyBorder="1" applyAlignment="1">
      <alignment vertical="center"/>
    </xf>
    <xf numFmtId="4" fontId="14" fillId="0" borderId="1" xfId="0" quotePrefix="1" applyNumberFormat="1" applyFont="1" applyBorder="1" applyAlignment="1">
      <alignment horizontal="center" vertical="center"/>
    </xf>
    <xf numFmtId="4" fontId="16" fillId="0" borderId="1" xfId="0" applyNumberFormat="1" applyFont="1" applyBorder="1" applyAlignment="1">
      <alignment horizontal="justify" vertical="center"/>
    </xf>
    <xf numFmtId="4" fontId="16" fillId="0" borderId="1" xfId="0" applyNumberFormat="1" applyFont="1" applyBorder="1" applyAlignment="1">
      <alignment horizontal="right" vertical="center"/>
    </xf>
    <xf numFmtId="4" fontId="16" fillId="0" borderId="2" xfId="0" applyNumberFormat="1" applyFont="1" applyBorder="1" applyAlignment="1">
      <alignment horizontal="justify" vertical="center"/>
    </xf>
    <xf numFmtId="4" fontId="16" fillId="0" borderId="6" xfId="0" applyNumberFormat="1" applyFont="1" applyBorder="1" applyAlignment="1">
      <alignment horizontal="justify" vertical="center"/>
    </xf>
    <xf numFmtId="4" fontId="14" fillId="0" borderId="10" xfId="0" applyNumberFormat="1" applyFont="1" applyBorder="1" applyAlignment="1">
      <alignment horizontal="justify" vertical="center" wrapText="1"/>
    </xf>
    <xf numFmtId="4" fontId="12" fillId="0" borderId="0" xfId="0" applyNumberFormat="1" applyFont="1" applyAlignment="1">
      <alignment vertical="top"/>
    </xf>
    <xf numFmtId="4" fontId="13" fillId="0" borderId="0" xfId="0" applyNumberFormat="1" applyFont="1" applyAlignment="1">
      <alignment vertical="top"/>
    </xf>
    <xf numFmtId="43" fontId="9" fillId="0" borderId="0" xfId="42" applyFont="1"/>
    <xf numFmtId="43" fontId="16" fillId="0" borderId="3" xfId="42" applyFont="1" applyBorder="1" applyAlignment="1">
      <alignment vertical="center"/>
    </xf>
    <xf numFmtId="0" fontId="12" fillId="0" borderId="4" xfId="0" applyFont="1" applyBorder="1" applyAlignment="1">
      <alignment horizontal="left" vertical="center"/>
    </xf>
    <xf numFmtId="0" fontId="24" fillId="0" borderId="0" xfId="0" applyFont="1"/>
    <xf numFmtId="0" fontId="25" fillId="34" borderId="15" xfId="0" applyFont="1" applyFill="1" applyBorder="1" applyAlignment="1">
      <alignment horizontal="centerContinuous" vertical="center" wrapText="1"/>
    </xf>
    <xf numFmtId="0" fontId="25" fillId="34" borderId="10" xfId="0" applyFont="1" applyFill="1" applyBorder="1" applyAlignment="1">
      <alignment horizontal="centerContinuous" vertical="center" wrapText="1"/>
    </xf>
    <xf numFmtId="0" fontId="25" fillId="34" borderId="4" xfId="0" applyFont="1" applyFill="1" applyBorder="1" applyAlignment="1">
      <alignment horizontal="centerContinuous" vertical="center" wrapText="1"/>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9" fillId="0" borderId="0" xfId="97" applyFont="1"/>
    <xf numFmtId="4" fontId="24" fillId="0" borderId="0" xfId="97" applyNumberFormat="1" applyFont="1" applyFill="1" applyAlignment="1">
      <alignment horizontal="right"/>
    </xf>
    <xf numFmtId="0" fontId="9" fillId="0" borderId="0" xfId="97" applyFont="1" applyFill="1"/>
    <xf numFmtId="0" fontId="9" fillId="0" borderId="0" xfId="97" applyFont="1" applyBorder="1"/>
    <xf numFmtId="0" fontId="12" fillId="34" borderId="3" xfId="97" applyFont="1" applyFill="1" applyBorder="1" applyAlignment="1">
      <alignment horizontal="center" vertical="center" wrapText="1"/>
    </xf>
    <xf numFmtId="0" fontId="12" fillId="34" borderId="2" xfId="97" applyFont="1" applyFill="1" applyBorder="1" applyAlignment="1">
      <alignment horizontal="center" vertical="center" wrapText="1"/>
    </xf>
    <xf numFmtId="0" fontId="16" fillId="0" borderId="0" xfId="97" applyFont="1" applyFill="1" applyAlignment="1">
      <alignment vertical="center"/>
    </xf>
    <xf numFmtId="0" fontId="25" fillId="34" borderId="6" xfId="0" applyFont="1" applyFill="1" applyBorder="1" applyAlignment="1">
      <alignment horizontal="center" vertical="center" wrapText="1"/>
    </xf>
    <xf numFmtId="0" fontId="16" fillId="35" borderId="0" xfId="0" applyFont="1" applyFill="1" applyBorder="1"/>
    <xf numFmtId="0" fontId="16" fillId="35" borderId="0" xfId="0" applyFont="1" applyFill="1" applyBorder="1" applyAlignment="1">
      <alignment vertical="center"/>
    </xf>
    <xf numFmtId="43" fontId="24" fillId="0" borderId="0" xfId="0" applyNumberFormat="1" applyFont="1"/>
    <xf numFmtId="0" fontId="14" fillId="35" borderId="0" xfId="0" applyFont="1" applyFill="1" applyBorder="1" applyAlignment="1">
      <alignment horizontal="center" vertical="center"/>
    </xf>
    <xf numFmtId="0" fontId="14" fillId="35" borderId="3" xfId="0" applyFont="1" applyFill="1" applyBorder="1" applyAlignment="1">
      <alignment horizontal="center" vertical="center"/>
    </xf>
    <xf numFmtId="0" fontId="16" fillId="35" borderId="0" xfId="0" applyFont="1" applyFill="1"/>
    <xf numFmtId="0" fontId="16" fillId="35" borderId="15" xfId="0" applyFont="1" applyFill="1" applyBorder="1"/>
    <xf numFmtId="0" fontId="9" fillId="0" borderId="0" xfId="97" applyFont="1" applyAlignment="1">
      <alignment horizontal="center" vertical="center"/>
    </xf>
    <xf numFmtId="0" fontId="9" fillId="35" borderId="0" xfId="97" applyFont="1" applyFill="1"/>
    <xf numFmtId="0" fontId="9" fillId="35" borderId="0" xfId="97" applyFont="1" applyFill="1" applyAlignment="1">
      <alignment horizontal="center" vertical="center"/>
    </xf>
    <xf numFmtId="43" fontId="23" fillId="0" borderId="3" xfId="42" applyFont="1" applyBorder="1" applyAlignment="1">
      <alignment vertical="center"/>
    </xf>
    <xf numFmtId="169" fontId="23" fillId="0" borderId="2" xfId="42" applyNumberFormat="1" applyFont="1" applyBorder="1" applyAlignment="1">
      <alignment vertical="center"/>
    </xf>
    <xf numFmtId="0" fontId="16" fillId="35" borderId="0" xfId="97" applyFont="1" applyFill="1" applyAlignment="1">
      <alignment vertical="center"/>
    </xf>
    <xf numFmtId="0" fontId="14" fillId="0" borderId="1" xfId="97" quotePrefix="1" applyFont="1" applyFill="1" applyBorder="1" applyAlignment="1">
      <alignment horizontal="center" vertical="center"/>
    </xf>
    <xf numFmtId="4" fontId="26" fillId="35" borderId="1" xfId="42" applyNumberFormat="1" applyFont="1" applyFill="1" applyBorder="1" applyAlignment="1">
      <alignment horizontal="right" vertical="center"/>
    </xf>
    <xf numFmtId="4" fontId="25" fillId="35" borderId="1" xfId="42" applyNumberFormat="1" applyFont="1" applyFill="1" applyBorder="1" applyAlignment="1">
      <alignment horizontal="right" vertical="center"/>
    </xf>
    <xf numFmtId="43" fontId="26" fillId="35" borderId="1" xfId="42" applyFont="1" applyFill="1" applyBorder="1" applyAlignment="1">
      <alignment horizontal="right" vertical="center"/>
    </xf>
    <xf numFmtId="4" fontId="26" fillId="0" borderId="1" xfId="42" applyNumberFormat="1" applyFont="1" applyFill="1" applyBorder="1" applyAlignment="1">
      <alignment horizontal="right" vertical="center"/>
    </xf>
    <xf numFmtId="43" fontId="16" fillId="0" borderId="1" xfId="42" applyFont="1" applyFill="1" applyBorder="1" applyAlignment="1">
      <alignment vertical="center"/>
    </xf>
    <xf numFmtId="0" fontId="9" fillId="0" borderId="2" xfId="97" applyFont="1" applyFill="1" applyBorder="1" applyAlignment="1">
      <alignment vertical="center"/>
    </xf>
    <xf numFmtId="4" fontId="25" fillId="0" borderId="2" xfId="42" applyNumberFormat="1" applyFont="1" applyFill="1" applyBorder="1" applyAlignment="1">
      <alignment horizontal="right" vertical="center"/>
    </xf>
    <xf numFmtId="4" fontId="25" fillId="0" borderId="1" xfId="97" quotePrefix="1" applyNumberFormat="1" applyFont="1" applyFill="1" applyBorder="1" applyAlignment="1">
      <alignment horizontal="right" vertical="center"/>
    </xf>
    <xf numFmtId="4" fontId="26" fillId="0" borderId="1" xfId="97" applyNumberFormat="1" applyFont="1" applyFill="1" applyBorder="1" applyAlignment="1">
      <alignment horizontal="right" vertical="center"/>
    </xf>
    <xf numFmtId="43" fontId="26" fillId="35" borderId="0" xfId="97" applyNumberFormat="1" applyFont="1" applyFill="1" applyAlignment="1">
      <alignment horizontal="right" vertical="center"/>
    </xf>
    <xf numFmtId="43" fontId="16" fillId="35" borderId="1" xfId="42" applyFont="1" applyFill="1" applyBorder="1" applyAlignment="1">
      <alignment vertical="center"/>
    </xf>
    <xf numFmtId="2" fontId="14" fillId="35" borderId="1" xfId="97" quotePrefix="1" applyNumberFormat="1" applyFont="1" applyFill="1" applyBorder="1" applyAlignment="1">
      <alignment horizontal="right" vertical="center"/>
    </xf>
    <xf numFmtId="4" fontId="9" fillId="35" borderId="0" xfId="97" applyNumberFormat="1" applyFont="1" applyFill="1"/>
    <xf numFmtId="0" fontId="46" fillId="35" borderId="1" xfId="0" applyFont="1" applyFill="1" applyBorder="1" applyAlignment="1">
      <alignment horizontal="center" vertical="center"/>
    </xf>
    <xf numFmtId="0" fontId="9" fillId="35" borderId="0" xfId="97" applyFont="1" applyFill="1" applyAlignment="1">
      <alignment vertical="center"/>
    </xf>
    <xf numFmtId="4" fontId="9" fillId="35" borderId="0" xfId="97" applyNumberFormat="1" applyFont="1" applyFill="1" applyAlignment="1">
      <alignment vertical="center"/>
    </xf>
    <xf numFmtId="0" fontId="9" fillId="0" borderId="0" xfId="0" applyFont="1" applyAlignment="1">
      <alignment vertical="center"/>
    </xf>
    <xf numFmtId="0" fontId="14" fillId="0" borderId="13" xfId="0" quotePrefix="1" applyFont="1" applyBorder="1" applyAlignment="1">
      <alignment horizontal="justify" vertical="center"/>
    </xf>
    <xf numFmtId="0" fontId="12" fillId="0" borderId="0" xfId="0" applyFont="1" applyBorder="1" applyAlignment="1">
      <alignment vertical="center"/>
    </xf>
    <xf numFmtId="0" fontId="9" fillId="0" borderId="0" xfId="0" applyFont="1" applyAlignment="1">
      <alignment horizontal="center" vertical="center"/>
    </xf>
    <xf numFmtId="43" fontId="26" fillId="35" borderId="0" xfId="42" applyFont="1" applyFill="1" applyBorder="1" applyAlignment="1">
      <alignment horizontal="right"/>
    </xf>
    <xf numFmtId="43" fontId="25" fillId="35" borderId="3" xfId="42" applyFont="1" applyFill="1" applyBorder="1" applyAlignment="1">
      <alignment horizontal="right"/>
    </xf>
    <xf numFmtId="43" fontId="16" fillId="35" borderId="0" xfId="42" applyFont="1" applyFill="1" applyBorder="1" applyAlignment="1">
      <alignment vertical="center"/>
    </xf>
    <xf numFmtId="43" fontId="26" fillId="35" borderId="0" xfId="42" applyFont="1" applyFill="1" applyBorder="1" applyAlignment="1">
      <alignment vertical="center"/>
    </xf>
    <xf numFmtId="43" fontId="25" fillId="35" borderId="0" xfId="42" quotePrefix="1" applyFont="1" applyFill="1" applyBorder="1" applyAlignment="1">
      <alignment horizontal="center" vertical="center" wrapText="1"/>
    </xf>
    <xf numFmtId="43" fontId="24" fillId="0" borderId="0" xfId="42" applyFont="1"/>
    <xf numFmtId="43" fontId="24" fillId="35" borderId="0" xfId="42" applyFont="1" applyFill="1"/>
    <xf numFmtId="0" fontId="24" fillId="35" borderId="0" xfId="0" applyFont="1" applyFill="1"/>
    <xf numFmtId="0" fontId="14" fillId="0" borderId="2" xfId="0" applyFont="1" applyBorder="1" applyAlignment="1">
      <alignment horizontal="center" vertical="center"/>
    </xf>
    <xf numFmtId="0" fontId="14" fillId="34" borderId="2" xfId="0" applyFont="1" applyFill="1" applyBorder="1" applyAlignment="1">
      <alignment horizontal="center" vertical="center" wrapText="1"/>
    </xf>
    <xf numFmtId="0" fontId="9" fillId="0" borderId="0" xfId="0" applyFont="1" applyFill="1"/>
    <xf numFmtId="0" fontId="11" fillId="0" borderId="0" xfId="0" applyFont="1"/>
    <xf numFmtId="0" fontId="11" fillId="0" borderId="0" xfId="0" applyFont="1" applyFill="1" applyBorder="1" applyAlignment="1">
      <alignment horizontal="center"/>
    </xf>
    <xf numFmtId="0" fontId="12" fillId="0" borderId="0" xfId="0" applyFont="1" applyAlignment="1">
      <alignment horizontal="left" vertical="top" wrapText="1" indent="10"/>
    </xf>
    <xf numFmtId="0" fontId="11" fillId="0" borderId="0" xfId="0" applyFont="1" applyFill="1" applyAlignment="1">
      <alignment horizontal="center"/>
    </xf>
    <xf numFmtId="0" fontId="11" fillId="0" borderId="0" xfId="0" applyFont="1" applyBorder="1"/>
    <xf numFmtId="0" fontId="11" fillId="0" borderId="0" xfId="0" applyFont="1" applyAlignment="1">
      <alignment horizontal="right"/>
    </xf>
    <xf numFmtId="0" fontId="11" fillId="0" borderId="0" xfId="0" applyFont="1" applyAlignment="1"/>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9" fillId="0" borderId="0" xfId="0" applyFont="1" applyAlignment="1">
      <alignment horizontal="right"/>
    </xf>
    <xf numFmtId="0" fontId="47" fillId="0" borderId="0" xfId="0" applyFont="1"/>
    <xf numFmtId="0" fontId="9" fillId="0" borderId="0" xfId="0" applyFont="1" applyAlignment="1"/>
    <xf numFmtId="0" fontId="13" fillId="0" borderId="0" xfId="0" applyFont="1" applyBorder="1" applyAlignment="1">
      <alignment horizontal="center" vertical="top"/>
    </xf>
    <xf numFmtId="0" fontId="13" fillId="0" borderId="0" xfId="0" applyFont="1" applyFill="1" applyBorder="1" applyAlignment="1">
      <alignment horizontal="center" vertical="top"/>
    </xf>
    <xf numFmtId="0" fontId="16" fillId="0" borderId="0" xfId="0" applyFont="1" applyAlignment="1">
      <alignment horizontal="left" vertical="top"/>
    </xf>
    <xf numFmtId="0" fontId="12" fillId="0" borderId="13" xfId="0" applyFont="1" applyBorder="1" applyAlignment="1">
      <alignment vertical="top"/>
    </xf>
    <xf numFmtId="0" fontId="12" fillId="0" borderId="0" xfId="0" applyFont="1" applyBorder="1" applyAlignment="1">
      <alignment vertical="top"/>
    </xf>
    <xf numFmtId="0" fontId="12" fillId="0" borderId="12" xfId="0" applyFont="1" applyBorder="1" applyAlignment="1">
      <alignment vertical="top"/>
    </xf>
    <xf numFmtId="43" fontId="9" fillId="0" borderId="0" xfId="0" applyNumberFormat="1" applyFont="1"/>
    <xf numFmtId="43" fontId="12" fillId="34" borderId="3" xfId="42" applyFont="1" applyFill="1" applyBorder="1" applyAlignment="1">
      <alignment horizontal="center" vertical="top" wrapText="1"/>
    </xf>
    <xf numFmtId="43" fontId="12" fillId="36" borderId="3" xfId="42" applyFont="1" applyFill="1" applyBorder="1" applyAlignment="1">
      <alignment horizontal="center" vertical="top" wrapText="1"/>
    </xf>
    <xf numFmtId="49" fontId="12" fillId="36" borderId="3" xfId="0" applyNumberFormat="1" applyFont="1" applyFill="1" applyBorder="1" applyAlignment="1">
      <alignment horizontal="center" vertical="top" wrapText="1"/>
    </xf>
    <xf numFmtId="49" fontId="12" fillId="36" borderId="3" xfId="0" applyNumberFormat="1" applyFont="1" applyFill="1" applyBorder="1" applyAlignment="1">
      <alignment horizontal="center" vertical="center" wrapText="1"/>
    </xf>
    <xf numFmtId="49" fontId="12" fillId="34" borderId="4" xfId="0" applyNumberFormat="1" applyFont="1" applyFill="1" applyBorder="1" applyAlignment="1">
      <alignment horizontal="left" vertical="center" wrapText="1"/>
    </xf>
    <xf numFmtId="49" fontId="12" fillId="34" borderId="3"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2" fillId="35" borderId="13" xfId="0" applyFont="1" applyFill="1" applyBorder="1" applyAlignment="1">
      <alignment vertical="center"/>
    </xf>
    <xf numFmtId="0" fontId="12" fillId="35" borderId="0" xfId="0" applyFont="1" applyFill="1" applyBorder="1" applyAlignment="1">
      <alignment vertical="center"/>
    </xf>
    <xf numFmtId="0" fontId="12" fillId="35" borderId="12" xfId="0" applyFont="1" applyFill="1" applyBorder="1" applyAlignment="1">
      <alignment vertical="center"/>
    </xf>
    <xf numFmtId="43" fontId="12" fillId="36" borderId="3" xfId="42" applyFont="1" applyFill="1" applyBorder="1" applyAlignment="1">
      <alignment horizontal="center" vertical="center" wrapText="1"/>
    </xf>
    <xf numFmtId="49" fontId="12" fillId="36" borderId="4" xfId="0" applyNumberFormat="1" applyFont="1" applyFill="1" applyBorder="1" applyAlignment="1">
      <alignment horizontal="center" vertical="center" wrapText="1"/>
    </xf>
    <xf numFmtId="43" fontId="12" fillId="34" borderId="3" xfId="42" applyFont="1" applyFill="1" applyBorder="1" applyAlignment="1">
      <alignment horizontal="center" vertical="center" wrapText="1"/>
    </xf>
    <xf numFmtId="49" fontId="12" fillId="34" borderId="4" xfId="0" applyNumberFormat="1" applyFont="1" applyFill="1" applyBorder="1" applyAlignment="1">
      <alignment horizontal="center" vertical="top" wrapText="1"/>
    </xf>
    <xf numFmtId="0" fontId="12" fillId="36" borderId="3" xfId="0" applyNumberFormat="1" applyFont="1" applyFill="1" applyBorder="1" applyAlignment="1">
      <alignment horizontal="center" vertical="center" wrapText="1"/>
    </xf>
    <xf numFmtId="49" fontId="12" fillId="36" borderId="4" xfId="0" applyNumberFormat="1" applyFont="1" applyFill="1" applyBorder="1" applyAlignment="1">
      <alignment horizontal="center" vertical="top" wrapText="1"/>
    </xf>
    <xf numFmtId="49" fontId="12" fillId="36" borderId="4" xfId="0" applyNumberFormat="1" applyFont="1" applyFill="1" applyBorder="1" applyAlignment="1">
      <alignment horizontal="left" vertical="center" wrapText="1"/>
    </xf>
    <xf numFmtId="0" fontId="9" fillId="36" borderId="0" xfId="0" applyFont="1" applyFill="1"/>
    <xf numFmtId="49" fontId="12" fillId="36" borderId="4" xfId="0" quotePrefix="1" applyNumberFormat="1" applyFont="1" applyFill="1" applyBorder="1" applyAlignment="1">
      <alignment horizontal="center" vertical="center" wrapText="1"/>
    </xf>
    <xf numFmtId="49" fontId="12" fillId="36" borderId="4" xfId="0" applyNumberFormat="1" applyFont="1" applyFill="1" applyBorder="1" applyAlignment="1">
      <alignment horizontal="left" vertical="top" wrapText="1"/>
    </xf>
    <xf numFmtId="0" fontId="9" fillId="36" borderId="0" xfId="0" applyFont="1" applyFill="1" applyAlignment="1">
      <alignment horizontal="center"/>
    </xf>
    <xf numFmtId="0" fontId="10" fillId="0" borderId="7" xfId="0" applyFont="1" applyFill="1" applyBorder="1" applyAlignment="1">
      <alignment horizontal="center" vertical="center" wrapText="1"/>
    </xf>
    <xf numFmtId="170" fontId="0" fillId="37" borderId="0" xfId="0" applyNumberFormat="1" applyFill="1"/>
    <xf numFmtId="170" fontId="0" fillId="35" borderId="0" xfId="0" applyNumberFormat="1" applyFill="1"/>
    <xf numFmtId="170" fontId="0" fillId="0" borderId="0" xfId="0" applyNumberFormat="1"/>
    <xf numFmtId="0" fontId="11" fillId="0" borderId="0" xfId="0" applyFont="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49" fontId="12" fillId="34" borderId="3" xfId="0" applyNumberFormat="1" applyFont="1" applyFill="1" applyBorder="1" applyAlignment="1">
      <alignment horizontal="left" vertical="center" wrapText="1"/>
    </xf>
    <xf numFmtId="43" fontId="12" fillId="34" borderId="2" xfId="42" applyFont="1" applyFill="1" applyBorder="1" applyAlignment="1">
      <alignment horizontal="center" vertical="top" wrapText="1"/>
    </xf>
    <xf numFmtId="43" fontId="12" fillId="36" borderId="2" xfId="42" applyFont="1" applyFill="1" applyBorder="1" applyAlignment="1">
      <alignment horizontal="center" vertical="top" wrapText="1"/>
    </xf>
    <xf numFmtId="49" fontId="12" fillId="36" borderId="2" xfId="0" applyNumberFormat="1" applyFont="1" applyFill="1" applyBorder="1" applyAlignment="1">
      <alignment horizontal="center" vertical="top" wrapText="1"/>
    </xf>
    <xf numFmtId="49" fontId="12" fillId="34" borderId="4"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7" xfId="0" applyFont="1" applyFill="1" applyBorder="1" applyAlignment="1">
      <alignment vertical="center" wrapText="1"/>
    </xf>
    <xf numFmtId="0" fontId="12" fillId="0" borderId="4" xfId="0" applyFont="1" applyBorder="1" applyAlignment="1">
      <alignment vertical="center"/>
    </xf>
    <xf numFmtId="0" fontId="12" fillId="0" borderId="0" xfId="0" applyFont="1" applyAlignment="1">
      <alignment vertical="top" wrapText="1"/>
    </xf>
    <xf numFmtId="0" fontId="12" fillId="0" borderId="0" xfId="0" applyFont="1" applyAlignment="1">
      <alignment vertical="center" wrapText="1"/>
    </xf>
    <xf numFmtId="43" fontId="12" fillId="0" borderId="0" xfId="0" applyNumberFormat="1" applyFont="1" applyAlignment="1">
      <alignment horizontal="center" vertical="center" wrapText="1"/>
    </xf>
    <xf numFmtId="43" fontId="12" fillId="0" borderId="0" xfId="0" applyNumberFormat="1" applyFont="1" applyFill="1" applyAlignment="1">
      <alignment horizontal="center" vertical="center" wrapText="1"/>
    </xf>
    <xf numFmtId="43" fontId="12" fillId="34" borderId="2" xfId="42" applyFont="1" applyFill="1" applyBorder="1" applyAlignment="1">
      <alignment horizontal="center" vertical="center" wrapText="1"/>
    </xf>
    <xf numFmtId="43" fontId="12" fillId="36" borderId="2" xfId="42" applyFont="1" applyFill="1" applyBorder="1" applyAlignment="1">
      <alignment horizontal="center" vertical="center" wrapText="1"/>
    </xf>
    <xf numFmtId="49" fontId="12" fillId="36" borderId="2" xfId="0" applyNumberFormat="1" applyFont="1" applyFill="1" applyBorder="1" applyAlignment="1">
      <alignment horizontal="center" vertical="center" wrapText="1"/>
    </xf>
    <xf numFmtId="0" fontId="9" fillId="0" borderId="0" xfId="84" applyFont="1" applyFill="1"/>
    <xf numFmtId="43" fontId="12" fillId="36" borderId="2" xfId="47" applyFont="1" applyFill="1" applyBorder="1" applyAlignment="1">
      <alignment horizontal="center" vertical="top" wrapText="1"/>
    </xf>
    <xf numFmtId="49" fontId="12" fillId="36" borderId="2" xfId="84" applyNumberFormat="1" applyFont="1" applyFill="1" applyBorder="1" applyAlignment="1">
      <alignment horizontal="center" vertical="top" wrapText="1"/>
    </xf>
    <xf numFmtId="49" fontId="12" fillId="36" borderId="2" xfId="84" applyNumberFormat="1" applyFont="1" applyFill="1" applyBorder="1" applyAlignment="1">
      <alignment horizontal="center" vertical="center" wrapText="1"/>
    </xf>
    <xf numFmtId="49" fontId="12" fillId="36" borderId="4" xfId="84" applyNumberFormat="1" applyFont="1" applyFill="1" applyBorder="1" applyAlignment="1">
      <alignment horizontal="left" vertical="center" wrapText="1"/>
    </xf>
    <xf numFmtId="49" fontId="12" fillId="36" borderId="3" xfId="84" applyNumberFormat="1" applyFont="1" applyFill="1" applyBorder="1" applyAlignment="1">
      <alignment horizontal="center" vertical="center" wrapText="1"/>
    </xf>
    <xf numFmtId="0" fontId="11" fillId="0" borderId="0" xfId="0" applyFont="1" applyAlignment="1">
      <alignment horizontal="center"/>
    </xf>
    <xf numFmtId="0" fontId="45" fillId="0" borderId="0" xfId="0" applyFont="1" applyFill="1"/>
    <xf numFmtId="49" fontId="12" fillId="34" borderId="3" xfId="0" applyNumberFormat="1" applyFont="1" applyFill="1" applyBorder="1" applyAlignment="1">
      <alignment horizontal="center" vertical="top" wrapText="1"/>
    </xf>
    <xf numFmtId="49" fontId="12" fillId="34" borderId="2" xfId="0" applyNumberFormat="1" applyFont="1" applyFill="1" applyBorder="1" applyAlignment="1">
      <alignment horizontal="center" vertical="top" wrapText="1"/>
    </xf>
    <xf numFmtId="49" fontId="12" fillId="34" borderId="2" xfId="0" applyNumberFormat="1" applyFont="1" applyFill="1" applyBorder="1" applyAlignment="1">
      <alignment horizontal="center" vertical="center" wrapText="1"/>
    </xf>
    <xf numFmtId="0" fontId="9" fillId="0" borderId="0" xfId="84" applyFont="1"/>
    <xf numFmtId="0" fontId="13" fillId="0" borderId="0" xfId="84" applyFont="1"/>
    <xf numFmtId="0" fontId="48" fillId="0" borderId="0" xfId="84" applyFont="1"/>
    <xf numFmtId="0" fontId="14" fillId="0" borderId="4" xfId="84" applyFont="1" applyBorder="1" applyAlignment="1">
      <alignment horizontal="justify" vertical="center" wrapText="1"/>
    </xf>
    <xf numFmtId="0" fontId="12" fillId="34" borderId="3" xfId="84" applyFont="1" applyFill="1" applyBorder="1" applyAlignment="1">
      <alignment horizontal="center" vertical="center" wrapText="1"/>
    </xf>
    <xf numFmtId="0" fontId="9" fillId="0" borderId="13" xfId="84" applyFont="1" applyBorder="1"/>
    <xf numFmtId="0" fontId="9" fillId="0" borderId="0" xfId="84" applyFont="1" applyBorder="1"/>
    <xf numFmtId="0" fontId="14" fillId="0" borderId="5" xfId="84" applyFont="1" applyFill="1" applyBorder="1" applyAlignment="1">
      <alignment vertical="center" wrapText="1"/>
    </xf>
    <xf numFmtId="0" fontId="14" fillId="0" borderId="14" xfId="84" applyFont="1" applyFill="1" applyBorder="1" applyAlignment="1">
      <alignment vertical="center" wrapText="1"/>
    </xf>
    <xf numFmtId="0" fontId="13" fillId="0" borderId="0" xfId="84" applyFont="1" applyBorder="1"/>
    <xf numFmtId="0" fontId="12" fillId="0" borderId="12" xfId="84" applyFont="1" applyBorder="1" applyAlignment="1">
      <alignment vertical="center"/>
    </xf>
    <xf numFmtId="0" fontId="12" fillId="0" borderId="10" xfId="0" applyFont="1" applyBorder="1" applyAlignment="1">
      <alignment vertical="center"/>
    </xf>
    <xf numFmtId="0" fontId="12" fillId="0" borderId="7" xfId="0" applyFont="1" applyBorder="1" applyAlignment="1">
      <alignment vertical="center"/>
    </xf>
    <xf numFmtId="0" fontId="9" fillId="0" borderId="12" xfId="84" applyFont="1" applyBorder="1"/>
    <xf numFmtId="43" fontId="16" fillId="0" borderId="3" xfId="47" applyFont="1" applyFill="1" applyBorder="1" applyAlignment="1">
      <alignment vertical="center" wrapText="1"/>
    </xf>
    <xf numFmtId="43" fontId="16" fillId="0" borderId="3" xfId="42" applyFont="1" applyBorder="1" applyAlignment="1">
      <alignment horizontal="center"/>
    </xf>
    <xf numFmtId="43" fontId="14" fillId="0" borderId="3" xfId="42" applyFont="1" applyBorder="1" applyAlignment="1">
      <alignment horizontal="center" vertical="center"/>
    </xf>
    <xf numFmtId="171" fontId="9" fillId="0" borderId="0" xfId="0" applyNumberFormat="1" applyFont="1"/>
    <xf numFmtId="43" fontId="13" fillId="0" borderId="0" xfId="0" applyNumberFormat="1" applyFont="1" applyAlignment="1">
      <alignment horizontal="center" vertical="top"/>
    </xf>
    <xf numFmtId="0" fontId="16" fillId="0" borderId="9" xfId="0" applyFont="1" applyBorder="1" applyAlignment="1">
      <alignment vertical="center"/>
    </xf>
    <xf numFmtId="43" fontId="14" fillId="0" borderId="2" xfId="0" applyNumberFormat="1" applyFont="1" applyBorder="1" applyAlignment="1">
      <alignment horizontal="justify" vertical="center"/>
    </xf>
    <xf numFmtId="43" fontId="14" fillId="0" borderId="3" xfId="42" applyFont="1" applyBorder="1" applyAlignment="1">
      <alignment horizontal="justify" vertical="center"/>
    </xf>
    <xf numFmtId="0" fontId="16" fillId="0" borderId="10" xfId="0" applyFont="1" applyBorder="1" applyAlignment="1">
      <alignment horizontal="left" vertical="center" wrapText="1"/>
    </xf>
    <xf numFmtId="0" fontId="14" fillId="0" borderId="3" xfId="0" applyFont="1" applyBorder="1" applyAlignment="1">
      <alignment horizontal="justify" vertical="center"/>
    </xf>
    <xf numFmtId="0" fontId="16" fillId="0" borderId="2" xfId="0" applyFont="1" applyBorder="1" applyAlignment="1">
      <alignment horizontal="justify" vertical="center"/>
    </xf>
    <xf numFmtId="0" fontId="16" fillId="0" borderId="1" xfId="0" applyFont="1" applyBorder="1" applyAlignment="1">
      <alignment horizontal="justify" vertical="center"/>
    </xf>
    <xf numFmtId="0" fontId="10" fillId="0" borderId="0" xfId="0" applyFont="1" applyFill="1" applyBorder="1" applyAlignment="1">
      <alignment horizontal="center" vertical="center" wrapText="1"/>
    </xf>
    <xf numFmtId="0" fontId="16" fillId="0" borderId="0" xfId="84" applyFont="1"/>
    <xf numFmtId="43" fontId="14" fillId="0" borderId="3" xfId="130" applyFont="1" applyBorder="1" applyAlignment="1">
      <alignment horizontal="center" vertical="center" wrapText="1"/>
    </xf>
    <xf numFmtId="0" fontId="14" fillId="0" borderId="4" xfId="84" applyFont="1" applyBorder="1" applyAlignment="1">
      <alignment horizontal="center" vertical="center" wrapText="1"/>
    </xf>
    <xf numFmtId="43" fontId="14" fillId="0" borderId="4" xfId="130" applyFont="1" applyBorder="1" applyAlignment="1">
      <alignment horizontal="justify" vertical="center" wrapText="1"/>
    </xf>
    <xf numFmtId="0" fontId="14" fillId="0" borderId="3" xfId="84" applyFont="1" applyBorder="1" applyAlignment="1">
      <alignment horizontal="center" vertical="center" wrapText="1"/>
    </xf>
    <xf numFmtId="43" fontId="14" fillId="0" borderId="4" xfId="130" applyFont="1" applyBorder="1" applyAlignment="1">
      <alignment horizontal="center" vertical="center" wrapText="1"/>
    </xf>
    <xf numFmtId="0" fontId="14" fillId="0" borderId="4" xfId="84" applyFont="1" applyBorder="1" applyAlignment="1">
      <alignment vertical="center" wrapText="1"/>
    </xf>
    <xf numFmtId="0" fontId="9" fillId="0" borderId="0" xfId="131" applyFont="1"/>
    <xf numFmtId="0" fontId="9" fillId="0" borderId="0" xfId="131" applyFont="1" applyAlignment="1">
      <alignment wrapText="1"/>
    </xf>
    <xf numFmtId="0" fontId="16" fillId="0" borderId="3" xfId="131" applyFont="1" applyBorder="1" applyAlignment="1">
      <alignment horizontal="justify" vertical="center"/>
    </xf>
    <xf numFmtId="0" fontId="14" fillId="0" borderId="3" xfId="131" applyFont="1" applyBorder="1" applyAlignment="1">
      <alignment horizontal="justify" vertical="center" wrapText="1"/>
    </xf>
    <xf numFmtId="43" fontId="16" fillId="0" borderId="3" xfId="131" applyNumberFormat="1" applyFont="1" applyBorder="1" applyAlignment="1">
      <alignment horizontal="justify" vertical="center"/>
    </xf>
    <xf numFmtId="0" fontId="14" fillId="0" borderId="3" xfId="131" applyFont="1" applyBorder="1" applyAlignment="1">
      <alignment horizontal="center" vertical="center" wrapText="1"/>
    </xf>
    <xf numFmtId="43" fontId="16" fillId="0" borderId="3" xfId="42" applyFont="1" applyBorder="1" applyAlignment="1">
      <alignment horizontal="justify" vertical="center"/>
    </xf>
    <xf numFmtId="0" fontId="12" fillId="0" borderId="0" xfId="131" applyFont="1" applyAlignment="1">
      <alignment horizontal="center" vertical="center" wrapText="1"/>
    </xf>
    <xf numFmtId="0" fontId="14" fillId="34" borderId="7" xfId="131" applyFont="1" applyFill="1" applyBorder="1" applyAlignment="1">
      <alignment horizontal="center" vertical="center" wrapText="1"/>
    </xf>
    <xf numFmtId="0" fontId="14" fillId="34" borderId="3" xfId="131" applyFont="1" applyFill="1" applyBorder="1" applyAlignment="1">
      <alignment horizontal="center" vertical="center" wrapText="1"/>
    </xf>
    <xf numFmtId="0" fontId="9" fillId="0" borderId="0" xfId="132" applyFont="1"/>
    <xf numFmtId="0" fontId="9" fillId="0" borderId="0" xfId="132" applyFont="1" applyAlignment="1">
      <alignment wrapText="1"/>
    </xf>
    <xf numFmtId="0" fontId="13" fillId="0" borderId="0" xfId="0" applyFont="1" applyAlignment="1">
      <alignment vertical="top"/>
    </xf>
    <xf numFmtId="43" fontId="12" fillId="0" borderId="0" xfId="0" applyNumberFormat="1" applyFont="1" applyAlignment="1">
      <alignment vertical="top"/>
    </xf>
    <xf numFmtId="0" fontId="12" fillId="0" borderId="0" xfId="0" applyFont="1"/>
    <xf numFmtId="43" fontId="9" fillId="0" borderId="1" xfId="0" applyNumberFormat="1" applyFont="1" applyBorder="1"/>
    <xf numFmtId="0" fontId="11" fillId="0" borderId="1" xfId="0" applyFont="1" applyBorder="1" applyAlignment="1">
      <alignment horizont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43" fontId="9" fillId="0" borderId="1" xfId="42" applyFont="1" applyBorder="1" applyAlignment="1">
      <alignment horizontal="center" vertical="center"/>
    </xf>
    <xf numFmtId="0" fontId="9" fillId="0" borderId="2" xfId="0" applyFont="1" applyBorder="1" applyAlignment="1">
      <alignment horizontal="center" vertical="center"/>
    </xf>
    <xf numFmtId="43" fontId="9" fillId="0" borderId="2" xfId="42" applyFont="1" applyBorder="1" applyAlignment="1">
      <alignment horizontal="center" vertical="center"/>
    </xf>
    <xf numFmtId="0" fontId="9" fillId="0" borderId="2" xfId="0" applyFont="1" applyBorder="1" applyAlignment="1">
      <alignment horizontal="left" vertical="center" wrapText="1"/>
    </xf>
    <xf numFmtId="0" fontId="9" fillId="0" borderId="1" xfId="0" applyFont="1" applyFill="1" applyBorder="1" applyAlignment="1">
      <alignment horizontal="center" vertical="center"/>
    </xf>
    <xf numFmtId="43" fontId="9" fillId="0" borderId="1" xfId="42" applyFont="1" applyFill="1" applyBorder="1" applyAlignment="1">
      <alignment horizontal="center" vertical="center"/>
    </xf>
    <xf numFmtId="0" fontId="9" fillId="0" borderId="2" xfId="0" applyFont="1" applyFill="1" applyBorder="1" applyAlignment="1">
      <alignment horizontal="center" vertical="center"/>
    </xf>
    <xf numFmtId="43" fontId="9" fillId="0" borderId="2" xfId="42" applyFont="1" applyFill="1" applyBorder="1" applyAlignment="1">
      <alignment horizontal="center" vertical="center"/>
    </xf>
    <xf numFmtId="0" fontId="16" fillId="35" borderId="26" xfId="134" applyFont="1" applyFill="1" applyBorder="1" applyAlignment="1">
      <alignment vertical="center"/>
    </xf>
    <xf numFmtId="0" fontId="16" fillId="35" borderId="27" xfId="134" applyFont="1" applyFill="1" applyBorder="1" applyAlignment="1">
      <alignment vertical="center"/>
    </xf>
    <xf numFmtId="0" fontId="14" fillId="35" borderId="0" xfId="134" applyFont="1" applyFill="1" applyBorder="1" applyAlignment="1">
      <alignment vertical="center"/>
    </xf>
    <xf numFmtId="0" fontId="14" fillId="0" borderId="29" xfId="92" applyFont="1" applyBorder="1" applyAlignment="1">
      <alignment vertical="center"/>
    </xf>
    <xf numFmtId="0" fontId="16" fillId="0" borderId="0" xfId="92" applyFont="1" applyBorder="1" applyAlignment="1">
      <alignment vertical="center"/>
    </xf>
    <xf numFmtId="0" fontId="16" fillId="0" borderId="29" xfId="92" applyFont="1" applyBorder="1" applyAlignment="1">
      <alignment horizontal="left" vertical="center" indent="2"/>
    </xf>
    <xf numFmtId="0" fontId="14" fillId="0" borderId="0" xfId="92" applyFont="1" applyBorder="1" applyAlignment="1">
      <alignment vertical="center"/>
    </xf>
    <xf numFmtId="49" fontId="14" fillId="0" borderId="28" xfId="92" applyNumberFormat="1" applyFont="1" applyFill="1" applyBorder="1" applyAlignment="1">
      <alignment horizontal="center" vertical="center"/>
    </xf>
    <xf numFmtId="49" fontId="14" fillId="0" borderId="0" xfId="92" applyNumberFormat="1" applyFont="1" applyFill="1" applyBorder="1" applyAlignment="1">
      <alignment horizontal="center" vertical="center"/>
    </xf>
    <xf numFmtId="0" fontId="56" fillId="0" borderId="0" xfId="92" applyFont="1" applyBorder="1" applyAlignment="1">
      <alignment vertical="center"/>
    </xf>
    <xf numFmtId="0" fontId="56" fillId="0" borderId="29" xfId="92" applyFont="1" applyBorder="1" applyAlignment="1">
      <alignment vertical="center"/>
    </xf>
    <xf numFmtId="0" fontId="13" fillId="34" borderId="0" xfId="92" applyFont="1" applyFill="1" applyBorder="1" applyAlignment="1">
      <alignment horizontal="center" vertical="center"/>
    </xf>
    <xf numFmtId="0" fontId="13" fillId="34" borderId="0" xfId="92" applyFont="1" applyFill="1" applyBorder="1" applyAlignment="1">
      <alignment horizontal="centerContinuous" vertical="center"/>
    </xf>
    <xf numFmtId="0" fontId="13" fillId="34" borderId="0" xfId="92" applyFont="1" applyFill="1" applyBorder="1" applyAlignment="1">
      <alignment horizontal="centerContinuous"/>
    </xf>
    <xf numFmtId="0" fontId="13" fillId="0" borderId="28" xfId="92" applyFont="1" applyBorder="1" applyAlignment="1">
      <alignment horizontal="centerContinuous" vertical="center"/>
    </xf>
    <xf numFmtId="0" fontId="13" fillId="0" borderId="0" xfId="92" applyFont="1" applyBorder="1" applyAlignment="1">
      <alignment horizontal="centerContinuous" vertical="center"/>
    </xf>
    <xf numFmtId="0" fontId="12" fillId="0" borderId="29" xfId="92" applyFont="1" applyBorder="1" applyAlignment="1">
      <alignment horizontal="centerContinuous" vertical="center"/>
    </xf>
    <xf numFmtId="0" fontId="9" fillId="35" borderId="0" xfId="0" applyFont="1" applyFill="1"/>
    <xf numFmtId="0" fontId="9" fillId="35" borderId="0" xfId="0" applyFont="1" applyFill="1" applyAlignment="1">
      <alignment horizontal="center" vertical="center"/>
    </xf>
    <xf numFmtId="0" fontId="9" fillId="35" borderId="0" xfId="0" applyFont="1" applyFill="1" applyAlignment="1">
      <alignment vertical="center"/>
    </xf>
    <xf numFmtId="0" fontId="49" fillId="0" borderId="4" xfId="84" applyFont="1" applyFill="1" applyBorder="1" applyAlignment="1">
      <alignment horizontal="center" vertical="center" wrapText="1"/>
    </xf>
    <xf numFmtId="0" fontId="48" fillId="0" borderId="11" xfId="84" applyFont="1" applyFill="1" applyBorder="1" applyAlignment="1">
      <alignment horizontal="center" vertical="center" wrapText="1"/>
    </xf>
    <xf numFmtId="10" fontId="48" fillId="0" borderId="11" xfId="84" applyNumberFormat="1" applyFont="1" applyFill="1" applyBorder="1" applyAlignment="1">
      <alignment horizontal="center" vertical="center" wrapText="1"/>
    </xf>
    <xf numFmtId="10" fontId="48" fillId="0" borderId="3" xfId="47" applyNumberFormat="1" applyFont="1" applyFill="1" applyBorder="1" applyAlignment="1">
      <alignment horizontal="center" vertical="center" wrapText="1"/>
    </xf>
    <xf numFmtId="0" fontId="48" fillId="0" borderId="3" xfId="47" applyNumberFormat="1" applyFont="1" applyFill="1" applyBorder="1" applyAlignment="1">
      <alignment horizontal="center" vertical="center" wrapText="1"/>
    </xf>
    <xf numFmtId="10" fontId="48" fillId="0" borderId="3" xfId="84" applyNumberFormat="1" applyFont="1" applyFill="1" applyBorder="1" applyAlignment="1">
      <alignment horizontal="center" vertical="center" wrapText="1"/>
    </xf>
    <xf numFmtId="0" fontId="46" fillId="35" borderId="1" xfId="0" quotePrefix="1" applyFont="1" applyFill="1" applyBorder="1" applyAlignment="1">
      <alignment horizontal="center" vertical="center"/>
    </xf>
    <xf numFmtId="0" fontId="46" fillId="35" borderId="2" xfId="0" applyFont="1" applyFill="1" applyBorder="1" applyAlignment="1">
      <alignment horizontal="center" vertical="center"/>
    </xf>
    <xf numFmtId="43" fontId="9" fillId="35" borderId="0" xfId="42" applyFont="1" applyFill="1"/>
    <xf numFmtId="43" fontId="24" fillId="35" borderId="0" xfId="42" applyFont="1" applyFill="1" applyAlignment="1">
      <alignment horizontal="right"/>
    </xf>
    <xf numFmtId="0" fontId="9" fillId="35" borderId="0" xfId="0" applyFont="1" applyFill="1" applyAlignment="1">
      <alignment horizontal="center"/>
    </xf>
    <xf numFmtId="2" fontId="24" fillId="0" borderId="0" xfId="0" applyNumberFormat="1" applyFont="1" applyBorder="1"/>
    <xf numFmtId="2" fontId="25" fillId="34" borderId="10" xfId="0" applyNumberFormat="1" applyFont="1" applyFill="1" applyBorder="1" applyAlignment="1">
      <alignment horizontal="centerContinuous" vertical="center" wrapText="1"/>
    </xf>
    <xf numFmtId="2" fontId="26" fillId="35" borderId="0" xfId="42" applyNumberFormat="1" applyFont="1" applyFill="1" applyBorder="1" applyAlignment="1">
      <alignment horizontal="right"/>
    </xf>
    <xf numFmtId="2" fontId="24" fillId="0" borderId="0" xfId="42" applyNumberFormat="1" applyFont="1"/>
    <xf numFmtId="2" fontId="24" fillId="0" borderId="0" xfId="0" applyNumberFormat="1" applyFont="1"/>
    <xf numFmtId="2" fontId="25" fillId="34" borderId="15" xfId="0" applyNumberFormat="1" applyFont="1" applyFill="1" applyBorder="1" applyAlignment="1">
      <alignment horizontal="centerContinuous" vertical="center" wrapText="1"/>
    </xf>
    <xf numFmtId="2" fontId="25" fillId="35" borderId="0" xfId="42" applyNumberFormat="1" applyFont="1" applyFill="1" applyBorder="1" applyAlignment="1">
      <alignment horizontal="right"/>
    </xf>
    <xf numFmtId="0" fontId="12" fillId="0" borderId="12" xfId="0" applyFont="1" applyFill="1" applyBorder="1" applyAlignment="1">
      <alignment vertical="top"/>
    </xf>
    <xf numFmtId="0" fontId="12" fillId="0" borderId="0" xfId="0" applyFont="1" applyFill="1" applyBorder="1" applyAlignment="1">
      <alignment vertical="top"/>
    </xf>
    <xf numFmtId="0" fontId="12" fillId="0" borderId="13" xfId="0" applyFont="1" applyFill="1" applyBorder="1" applyAlignment="1">
      <alignment vertical="top"/>
    </xf>
    <xf numFmtId="0" fontId="14" fillId="36" borderId="10" xfId="84" applyFont="1" applyFill="1" applyBorder="1" applyAlignment="1">
      <alignment horizontal="center" vertical="center" wrapText="1"/>
    </xf>
    <xf numFmtId="0" fontId="16" fillId="35" borderId="0" xfId="0" applyFont="1" applyFill="1" applyAlignment="1">
      <alignment vertical="center"/>
    </xf>
    <xf numFmtId="0" fontId="16" fillId="35" borderId="1" xfId="0" applyFont="1" applyFill="1" applyBorder="1"/>
    <xf numFmtId="0" fontId="46" fillId="35" borderId="12" xfId="0" applyFont="1" applyFill="1" applyBorder="1" applyAlignment="1">
      <alignment horizontal="center" vertical="center"/>
    </xf>
    <xf numFmtId="0" fontId="46" fillId="35" borderId="6" xfId="0" applyFont="1" applyFill="1" applyBorder="1" applyAlignment="1">
      <alignment horizontal="center" vertical="center"/>
    </xf>
    <xf numFmtId="0" fontId="57" fillId="35" borderId="1" xfId="0" applyFont="1" applyFill="1" applyBorder="1" applyAlignment="1">
      <alignment horizontal="center" vertical="center"/>
    </xf>
    <xf numFmtId="0" fontId="14" fillId="34" borderId="10" xfId="0" applyFont="1" applyFill="1" applyBorder="1" applyAlignment="1">
      <alignment horizontal="center" vertical="center" wrapText="1"/>
    </xf>
    <xf numFmtId="4" fontId="12" fillId="34" borderId="3" xfId="0" applyNumberFormat="1" applyFont="1" applyFill="1" applyBorder="1" applyAlignment="1">
      <alignment horizontal="center" vertical="center" wrapText="1"/>
    </xf>
    <xf numFmtId="0" fontId="12" fillId="0" borderId="6" xfId="0" quotePrefix="1" applyFont="1" applyBorder="1" applyAlignment="1">
      <alignment horizontal="center" vertical="center"/>
    </xf>
    <xf numFmtId="4" fontId="12" fillId="0" borderId="1" xfId="0" quotePrefix="1" applyNumberFormat="1" applyFont="1" applyBorder="1" applyAlignment="1">
      <alignment horizontal="center" vertical="center"/>
    </xf>
    <xf numFmtId="0" fontId="12" fillId="0" borderId="3" xfId="0" applyFont="1" applyBorder="1" applyAlignment="1">
      <alignment horizontal="center" vertical="center" wrapText="1"/>
    </xf>
    <xf numFmtId="4" fontId="23" fillId="0" borderId="3" xfId="0" quotePrefix="1" applyNumberFormat="1" applyFont="1" applyBorder="1" applyAlignment="1">
      <alignment horizontal="center" vertical="center"/>
    </xf>
    <xf numFmtId="0" fontId="12" fillId="35" borderId="1" xfId="0" applyFont="1" applyFill="1" applyBorder="1" applyAlignment="1">
      <alignment horizontal="center" vertical="center"/>
    </xf>
    <xf numFmtId="0" fontId="12" fillId="35" borderId="2" xfId="0" applyFont="1" applyFill="1" applyBorder="1" applyAlignment="1">
      <alignment horizontal="center" vertical="center"/>
    </xf>
    <xf numFmtId="43" fontId="23" fillId="0" borderId="3" xfId="42" quotePrefix="1" applyFont="1" applyBorder="1" applyAlignment="1">
      <alignment horizontal="center" vertical="center"/>
    </xf>
    <xf numFmtId="0" fontId="12" fillId="0" borderId="4" xfId="0" applyFont="1" applyBorder="1" applyAlignment="1">
      <alignment horizontal="center" vertical="center" wrapText="1"/>
    </xf>
    <xf numFmtId="43" fontId="23" fillId="0" borderId="3" xfId="42" applyFont="1" applyBorder="1" applyAlignment="1">
      <alignment horizontal="center" vertical="center"/>
    </xf>
    <xf numFmtId="43" fontId="23" fillId="0" borderId="2" xfId="42" quotePrefix="1" applyFont="1" applyBorder="1" applyAlignment="1">
      <alignment horizontal="center" vertical="center"/>
    </xf>
    <xf numFmtId="4" fontId="23" fillId="0" borderId="2" xfId="0" quotePrefix="1" applyNumberFormat="1" applyFont="1" applyBorder="1" applyAlignment="1">
      <alignment horizontal="center" vertical="center"/>
    </xf>
    <xf numFmtId="4" fontId="12" fillId="34" borderId="6" xfId="0" applyNumberFormat="1" applyFont="1" applyFill="1" applyBorder="1" applyAlignment="1">
      <alignment horizontal="center" vertical="center"/>
    </xf>
    <xf numFmtId="0" fontId="13" fillId="35" borderId="7" xfId="0" applyFont="1" applyFill="1" applyBorder="1" applyAlignment="1">
      <alignment horizontal="left" vertical="center"/>
    </xf>
    <xf numFmtId="0" fontId="13" fillId="35" borderId="10" xfId="0" applyFont="1" applyFill="1" applyBorder="1" applyAlignment="1">
      <alignment horizontal="left" vertical="center"/>
    </xf>
    <xf numFmtId="0" fontId="23" fillId="0" borderId="3" xfId="0" applyFont="1" applyBorder="1" applyAlignment="1">
      <alignment horizontal="center" vertical="center"/>
    </xf>
    <xf numFmtId="43" fontId="46" fillId="0" borderId="3" xfId="42" applyFont="1" applyBorder="1" applyAlignment="1">
      <alignment vertical="center"/>
    </xf>
    <xf numFmtId="169" fontId="46" fillId="0" borderId="3" xfId="42" applyNumberFormat="1" applyFont="1" applyBorder="1" applyAlignment="1">
      <alignment vertical="center"/>
    </xf>
    <xf numFmtId="0" fontId="23" fillId="0" borderId="3" xfId="0" applyFont="1" applyBorder="1" applyAlignment="1">
      <alignment horizontal="center" vertical="center" wrapText="1"/>
    </xf>
    <xf numFmtId="169" fontId="23" fillId="0" borderId="3" xfId="42" applyNumberFormat="1" applyFont="1" applyBorder="1" applyAlignment="1">
      <alignment vertical="center"/>
    </xf>
    <xf numFmtId="0" fontId="23" fillId="0" borderId="2" xfId="0" applyFont="1" applyBorder="1" applyAlignment="1">
      <alignment horizontal="center" vertical="center" wrapText="1"/>
    </xf>
    <xf numFmtId="2" fontId="46" fillId="0" borderId="3" xfId="42" applyNumberFormat="1" applyFont="1" applyBorder="1" applyAlignment="1">
      <alignment vertical="center"/>
    </xf>
    <xf numFmtId="2" fontId="23" fillId="0" borderId="2" xfId="42" applyNumberFormat="1" applyFont="1" applyBorder="1" applyAlignment="1">
      <alignment vertical="center"/>
    </xf>
    <xf numFmtId="43" fontId="46" fillId="0" borderId="3" xfId="42" applyFont="1" applyBorder="1" applyAlignment="1">
      <alignment horizontal="right" vertical="center"/>
    </xf>
    <xf numFmtId="43" fontId="23" fillId="0" borderId="3" xfId="0" applyNumberFormat="1" applyFont="1" applyBorder="1" applyAlignment="1">
      <alignment horizontal="right" vertical="center"/>
    </xf>
    <xf numFmtId="2" fontId="46" fillId="0" borderId="3" xfId="42" applyNumberFormat="1" applyFont="1" applyBorder="1" applyAlignment="1">
      <alignment horizontal="right" vertical="center"/>
    </xf>
    <xf numFmtId="43" fontId="23" fillId="35" borderId="1" xfId="42" quotePrefix="1" applyFont="1" applyFill="1" applyBorder="1" applyAlignment="1">
      <alignment horizontal="right" vertical="center"/>
    </xf>
    <xf numFmtId="2" fontId="23" fillId="35" borderId="1" xfId="42" quotePrefix="1" applyNumberFormat="1" applyFont="1" applyFill="1" applyBorder="1" applyAlignment="1">
      <alignment horizontal="right" vertical="center"/>
    </xf>
    <xf numFmtId="43" fontId="46" fillId="35" borderId="1" xfId="42" applyFont="1" applyFill="1" applyBorder="1" applyAlignment="1">
      <alignment horizontal="right" vertical="center"/>
    </xf>
    <xf numFmtId="2" fontId="23" fillId="35" borderId="1" xfId="42" applyNumberFormat="1" applyFont="1" applyFill="1" applyBorder="1" applyAlignment="1">
      <alignment horizontal="right" vertical="center"/>
    </xf>
    <xf numFmtId="43" fontId="46" fillId="35" borderId="13" xfId="42" applyFont="1" applyFill="1" applyBorder="1" applyAlignment="1">
      <alignment horizontal="right" vertical="center"/>
    </xf>
    <xf numFmtId="2" fontId="46" fillId="35" borderId="1" xfId="42" applyNumberFormat="1" applyFont="1" applyFill="1" applyBorder="1" applyAlignment="1">
      <alignment horizontal="right" vertical="center"/>
    </xf>
    <xf numFmtId="2" fontId="46" fillId="35" borderId="13" xfId="42" applyNumberFormat="1" applyFont="1" applyFill="1" applyBorder="1" applyAlignment="1">
      <alignment horizontal="right" vertical="center"/>
    </xf>
    <xf numFmtId="43" fontId="46" fillId="35" borderId="2" xfId="42" applyFont="1" applyFill="1" applyBorder="1" applyAlignment="1">
      <alignment horizontal="right" vertical="center"/>
    </xf>
    <xf numFmtId="43" fontId="46" fillId="35" borderId="12" xfId="42" applyFont="1" applyFill="1" applyBorder="1" applyAlignment="1">
      <alignment horizontal="right" vertical="center"/>
    </xf>
    <xf numFmtId="43" fontId="23" fillId="35" borderId="1" xfId="42" applyFont="1" applyFill="1" applyBorder="1" applyAlignment="1">
      <alignment horizontal="right" vertical="center"/>
    </xf>
    <xf numFmtId="43" fontId="46" fillId="35" borderId="9" xfId="42" applyFont="1" applyFill="1" applyBorder="1" applyAlignment="1">
      <alignment horizontal="right" vertical="center"/>
    </xf>
    <xf numFmtId="43" fontId="46" fillId="35" borderId="0" xfId="42" applyFont="1" applyFill="1" applyBorder="1" applyAlignment="1">
      <alignment horizontal="right" vertical="center"/>
    </xf>
    <xf numFmtId="0" fontId="46" fillId="35" borderId="1" xfId="0" quotePrefix="1" applyFont="1" applyFill="1" applyBorder="1" applyAlignment="1">
      <alignment horizontal="right" vertical="center" wrapText="1"/>
    </xf>
    <xf numFmtId="43" fontId="46" fillId="35" borderId="1" xfId="42" quotePrefix="1" applyFont="1" applyFill="1" applyBorder="1" applyAlignment="1">
      <alignment horizontal="center" vertical="center"/>
    </xf>
    <xf numFmtId="43" fontId="46" fillId="35" borderId="1" xfId="42" quotePrefix="1" applyFont="1" applyFill="1" applyBorder="1" applyAlignment="1">
      <alignment horizontal="center" vertical="center" wrapText="1"/>
    </xf>
    <xf numFmtId="43" fontId="46" fillId="35" borderId="1" xfId="42" applyFont="1" applyFill="1" applyBorder="1" applyAlignment="1">
      <alignment horizontal="center" vertical="center" wrapText="1"/>
    </xf>
    <xf numFmtId="0" fontId="46" fillId="35" borderId="1" xfId="0" applyFont="1" applyFill="1" applyBorder="1" applyAlignment="1">
      <alignment horizontal="right" vertical="center" wrapText="1"/>
    </xf>
    <xf numFmtId="43" fontId="46" fillId="35" borderId="1" xfId="42" applyFont="1" applyFill="1" applyBorder="1" applyAlignment="1">
      <alignment horizontal="center" vertical="center"/>
    </xf>
    <xf numFmtId="2" fontId="46" fillId="35" borderId="1" xfId="42" quotePrefix="1" applyNumberFormat="1" applyFont="1" applyFill="1" applyBorder="1" applyAlignment="1">
      <alignment horizontal="right" vertical="center" wrapText="1"/>
    </xf>
    <xf numFmtId="0" fontId="46" fillId="35" borderId="2" xfId="0" quotePrefix="1" applyFont="1" applyFill="1" applyBorder="1" applyAlignment="1">
      <alignment horizontal="right" vertical="center" wrapText="1"/>
    </xf>
    <xf numFmtId="43" fontId="46" fillId="35" borderId="2" xfId="42" quotePrefix="1" applyFont="1" applyFill="1" applyBorder="1" applyAlignment="1">
      <alignment horizontal="center" vertical="center"/>
    </xf>
    <xf numFmtId="43" fontId="46" fillId="35" borderId="2" xfId="42" quotePrefix="1" applyFont="1" applyFill="1" applyBorder="1" applyAlignment="1">
      <alignment horizontal="center" vertical="center" wrapText="1"/>
    </xf>
    <xf numFmtId="43" fontId="46" fillId="35" borderId="0" xfId="42" quotePrefix="1" applyFont="1" applyFill="1" applyBorder="1" applyAlignment="1">
      <alignment horizontal="center" vertical="center"/>
    </xf>
    <xf numFmtId="43" fontId="46" fillId="35" borderId="12" xfId="42" quotePrefix="1" applyFont="1" applyFill="1" applyBorder="1" applyAlignment="1">
      <alignment horizontal="center" vertical="center" wrapText="1"/>
    </xf>
    <xf numFmtId="0" fontId="46" fillId="35" borderId="14" xfId="0" applyFont="1" applyFill="1" applyBorder="1" applyAlignment="1">
      <alignment horizontal="center" vertical="center"/>
    </xf>
    <xf numFmtId="0" fontId="46" fillId="35" borderId="1" xfId="0" quotePrefix="1" applyFont="1" applyFill="1" applyBorder="1" applyAlignment="1">
      <alignment horizontal="right" wrapText="1"/>
    </xf>
    <xf numFmtId="2" fontId="46" fillId="35" borderId="1" xfId="42" applyNumberFormat="1" applyFont="1" applyFill="1" applyBorder="1" applyAlignment="1">
      <alignment horizontal="right"/>
    </xf>
    <xf numFmtId="43" fontId="46" fillId="35" borderId="1" xfId="0" applyNumberFormat="1" applyFont="1" applyFill="1" applyBorder="1" applyAlignment="1">
      <alignment vertical="center"/>
    </xf>
    <xf numFmtId="0" fontId="46" fillId="35" borderId="1" xfId="0" applyFont="1" applyFill="1" applyBorder="1" applyAlignment="1">
      <alignment vertical="center"/>
    </xf>
    <xf numFmtId="0" fontId="46" fillId="35" borderId="1" xfId="0" applyFont="1" applyFill="1" applyBorder="1" applyAlignment="1">
      <alignment horizontal="left" vertical="center" wrapText="1"/>
    </xf>
    <xf numFmtId="0" fontId="46" fillId="35" borderId="1" xfId="0" applyFont="1" applyFill="1" applyBorder="1" applyAlignment="1">
      <alignment horizontal="left" vertical="center"/>
    </xf>
    <xf numFmtId="0" fontId="46" fillId="35" borderId="2" xfId="0" applyFont="1" applyFill="1" applyBorder="1" applyAlignment="1">
      <alignment horizontal="left" vertical="center" wrapText="1"/>
    </xf>
    <xf numFmtId="0" fontId="46" fillId="35" borderId="1" xfId="0" applyFont="1" applyFill="1" applyBorder="1" applyAlignment="1"/>
    <xf numFmtId="2" fontId="46" fillId="35" borderId="2" xfId="42" applyNumberFormat="1" applyFont="1" applyFill="1" applyBorder="1" applyAlignment="1">
      <alignment horizontal="right" vertical="center"/>
    </xf>
    <xf numFmtId="2" fontId="46" fillId="35" borderId="12" xfId="42" applyNumberFormat="1" applyFont="1" applyFill="1" applyBorder="1" applyAlignment="1">
      <alignment horizontal="right" vertical="center"/>
    </xf>
    <xf numFmtId="0" fontId="46" fillId="35" borderId="6" xfId="0" quotePrefix="1" applyFont="1" applyFill="1" applyBorder="1" applyAlignment="1">
      <alignment horizontal="right" vertical="center" wrapText="1"/>
    </xf>
    <xf numFmtId="43" fontId="46" fillId="35" borderId="6" xfId="42" quotePrefix="1" applyFont="1" applyFill="1" applyBorder="1" applyAlignment="1">
      <alignment horizontal="center" vertical="center"/>
    </xf>
    <xf numFmtId="43" fontId="46" fillId="35" borderId="6" xfId="42" quotePrefix="1" applyFont="1" applyFill="1" applyBorder="1" applyAlignment="1">
      <alignment horizontal="center" vertical="center" wrapText="1"/>
    </xf>
    <xf numFmtId="43" fontId="46" fillId="35" borderId="6" xfId="42" applyFont="1" applyFill="1" applyBorder="1" applyAlignment="1">
      <alignment horizontal="right" vertical="center"/>
    </xf>
    <xf numFmtId="2" fontId="46" fillId="35" borderId="6" xfId="42" applyNumberFormat="1" applyFont="1" applyFill="1" applyBorder="1" applyAlignment="1">
      <alignment horizontal="right" vertical="center"/>
    </xf>
    <xf numFmtId="0" fontId="46" fillId="35" borderId="1" xfId="0" quotePrefix="1" applyFont="1" applyFill="1" applyBorder="1" applyAlignment="1">
      <alignment horizontal="center" vertical="center" wrapText="1"/>
    </xf>
    <xf numFmtId="43" fontId="46" fillId="35" borderId="1" xfId="42" quotePrefix="1" applyFont="1" applyFill="1" applyBorder="1" applyAlignment="1">
      <alignment vertical="center"/>
    </xf>
    <xf numFmtId="43" fontId="46" fillId="35" borderId="1" xfId="42" quotePrefix="1" applyFont="1" applyFill="1" applyBorder="1" applyAlignment="1">
      <alignment horizontal="right" vertical="center"/>
    </xf>
    <xf numFmtId="43" fontId="46" fillId="35" borderId="1" xfId="42" applyFont="1" applyFill="1" applyBorder="1" applyAlignment="1">
      <alignment vertical="center"/>
    </xf>
    <xf numFmtId="0" fontId="46" fillId="35" borderId="1" xfId="0" applyFont="1" applyFill="1" applyBorder="1" applyAlignment="1">
      <alignment horizontal="center" vertical="center" wrapText="1"/>
    </xf>
    <xf numFmtId="43" fontId="46" fillId="35" borderId="0" xfId="42" applyFont="1" applyFill="1" applyAlignment="1">
      <alignment horizontal="right" vertical="center"/>
    </xf>
    <xf numFmtId="0" fontId="46" fillId="35" borderId="2" xfId="0" quotePrefix="1" applyFont="1" applyFill="1" applyBorder="1" applyAlignment="1">
      <alignment horizontal="center" vertical="center"/>
    </xf>
    <xf numFmtId="0" fontId="46" fillId="35" borderId="2" xfId="0" quotePrefix="1" applyFont="1" applyFill="1" applyBorder="1" applyAlignment="1">
      <alignment horizontal="center" vertical="center" wrapText="1"/>
    </xf>
    <xf numFmtId="43" fontId="46" fillId="35" borderId="2" xfId="42" quotePrefix="1" applyFont="1" applyFill="1" applyBorder="1" applyAlignment="1">
      <alignment horizontal="right" vertical="center"/>
    </xf>
    <xf numFmtId="0" fontId="46" fillId="35" borderId="12" xfId="0" quotePrefix="1" applyFont="1" applyFill="1" applyBorder="1" applyAlignment="1">
      <alignment horizontal="center" vertical="center" wrapText="1"/>
    </xf>
    <xf numFmtId="0" fontId="46" fillId="35" borderId="14" xfId="0" quotePrefix="1" applyFont="1" applyFill="1" applyBorder="1" applyAlignment="1">
      <alignment horizontal="center" vertical="center" wrapText="1"/>
    </xf>
    <xf numFmtId="43" fontId="46" fillId="35" borderId="13" xfId="42" quotePrefix="1" applyFont="1" applyFill="1" applyBorder="1" applyAlignment="1">
      <alignment horizontal="right" vertical="center"/>
    </xf>
    <xf numFmtId="0" fontId="46" fillId="35" borderId="1" xfId="97" applyFont="1" applyFill="1" applyBorder="1" applyAlignment="1">
      <alignment vertical="center"/>
    </xf>
    <xf numFmtId="43" fontId="46" fillId="35" borderId="2" xfId="42" applyFont="1" applyFill="1" applyBorder="1" applyAlignment="1">
      <alignment vertical="center"/>
    </xf>
    <xf numFmtId="0" fontId="23" fillId="35" borderId="2" xfId="0" quotePrefix="1" applyFont="1" applyFill="1" applyBorder="1" applyAlignment="1">
      <alignment horizontal="center" vertical="center" wrapText="1"/>
    </xf>
    <xf numFmtId="0" fontId="46" fillId="35" borderId="1" xfId="0" quotePrefix="1" applyFont="1" applyFill="1" applyBorder="1" applyAlignment="1">
      <alignment horizontal="center" wrapText="1"/>
    </xf>
    <xf numFmtId="0" fontId="46" fillId="35" borderId="2" xfId="0" quotePrefix="1" applyFont="1" applyFill="1" applyBorder="1" applyAlignment="1">
      <alignment horizontal="center" wrapText="1"/>
    </xf>
    <xf numFmtId="0" fontId="46" fillId="35" borderId="12" xfId="0" quotePrefix="1" applyFont="1" applyFill="1" applyBorder="1" applyAlignment="1">
      <alignment horizontal="center" wrapText="1"/>
    </xf>
    <xf numFmtId="2" fontId="46" fillId="35" borderId="1" xfId="42" quotePrefix="1" applyNumberFormat="1" applyFont="1" applyFill="1" applyBorder="1" applyAlignment="1">
      <alignment vertical="center"/>
    </xf>
    <xf numFmtId="2" fontId="46" fillId="35" borderId="1" xfId="42" quotePrefix="1" applyNumberFormat="1" applyFont="1" applyFill="1" applyBorder="1" applyAlignment="1">
      <alignment horizontal="right" vertical="center"/>
    </xf>
    <xf numFmtId="2" fontId="46" fillId="35" borderId="2" xfId="42" quotePrefix="1" applyNumberFormat="1" applyFont="1" applyFill="1" applyBorder="1" applyAlignment="1">
      <alignment horizontal="right" vertical="center"/>
    </xf>
    <xf numFmtId="2" fontId="46" fillId="35" borderId="13" xfId="42" quotePrefix="1" applyNumberFormat="1" applyFont="1" applyFill="1" applyBorder="1" applyAlignment="1">
      <alignment horizontal="right" vertical="center"/>
    </xf>
    <xf numFmtId="2" fontId="46" fillId="35" borderId="1" xfId="42" applyNumberFormat="1" applyFont="1" applyFill="1" applyBorder="1" applyAlignment="1">
      <alignment horizontal="right" vertical="center" wrapText="1"/>
    </xf>
    <xf numFmtId="2" fontId="46" fillId="35" borderId="12" xfId="42" quotePrefix="1" applyNumberFormat="1" applyFont="1" applyFill="1" applyBorder="1" applyAlignment="1">
      <alignment horizontal="right" vertical="center"/>
    </xf>
    <xf numFmtId="2" fontId="46" fillId="35" borderId="13" xfId="42" quotePrefix="1" applyNumberFormat="1" applyFont="1" applyFill="1" applyBorder="1" applyAlignment="1">
      <alignment horizontal="right" vertical="center" wrapText="1"/>
    </xf>
    <xf numFmtId="2" fontId="46" fillId="35" borderId="2" xfId="42" quotePrefix="1" applyNumberFormat="1" applyFont="1" applyFill="1" applyBorder="1" applyAlignment="1">
      <alignment horizontal="right" vertical="center" wrapText="1"/>
    </xf>
    <xf numFmtId="2" fontId="46" fillId="35" borderId="1" xfId="97" applyNumberFormat="1" applyFont="1" applyFill="1" applyBorder="1" applyAlignment="1">
      <alignment horizontal="right" vertical="center"/>
    </xf>
    <xf numFmtId="2" fontId="46" fillId="35" borderId="14" xfId="42" quotePrefix="1" applyNumberFormat="1" applyFont="1" applyFill="1" applyBorder="1" applyAlignment="1">
      <alignment horizontal="right" vertical="center"/>
    </xf>
    <xf numFmtId="2" fontId="46" fillId="35" borderId="9" xfId="42" quotePrefix="1" applyNumberFormat="1" applyFont="1" applyFill="1" applyBorder="1" applyAlignment="1">
      <alignment horizontal="right" vertical="center"/>
    </xf>
    <xf numFmtId="0" fontId="23" fillId="0" borderId="1" xfId="97" quotePrefix="1" applyFont="1" applyFill="1" applyBorder="1" applyAlignment="1">
      <alignment horizontal="center" vertical="center"/>
    </xf>
    <xf numFmtId="2" fontId="23" fillId="35" borderId="1" xfId="97" quotePrefix="1" applyNumberFormat="1" applyFont="1" applyFill="1" applyBorder="1" applyAlignment="1">
      <alignment horizontal="right" vertical="center"/>
    </xf>
    <xf numFmtId="0" fontId="23" fillId="0" borderId="2" xfId="0" applyFont="1" applyFill="1" applyBorder="1" applyAlignment="1">
      <alignment horizontal="center" vertical="center"/>
    </xf>
    <xf numFmtId="0" fontId="46" fillId="0" borderId="1" xfId="0" applyFont="1" applyFill="1" applyBorder="1" applyAlignment="1">
      <alignment vertical="center"/>
    </xf>
    <xf numFmtId="0" fontId="46" fillId="0" borderId="1" xfId="97" applyFont="1" applyFill="1" applyBorder="1" applyAlignment="1">
      <alignment vertical="center"/>
    </xf>
    <xf numFmtId="0" fontId="46" fillId="0" borderId="1" xfId="97" quotePrefix="1" applyFont="1" applyFill="1" applyBorder="1" applyAlignment="1">
      <alignment horizontal="center" vertical="center"/>
    </xf>
    <xf numFmtId="0" fontId="46" fillId="0" borderId="1" xfId="0" quotePrefix="1" applyFont="1" applyFill="1" applyBorder="1" applyAlignment="1">
      <alignment horizontal="center" vertical="center" wrapText="1"/>
    </xf>
    <xf numFmtId="2" fontId="46" fillId="35" borderId="1" xfId="97" quotePrefix="1" applyNumberFormat="1" applyFont="1" applyFill="1" applyBorder="1" applyAlignment="1">
      <alignment horizontal="right" vertical="center"/>
    </xf>
    <xf numFmtId="0" fontId="46" fillId="0" borderId="12" xfId="0" applyFont="1" applyFill="1" applyBorder="1" applyAlignment="1">
      <alignment horizontal="center" vertical="center"/>
    </xf>
    <xf numFmtId="165" fontId="46" fillId="35" borderId="1" xfId="42" applyNumberFormat="1"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horizontal="center" vertical="center"/>
    </xf>
    <xf numFmtId="165" fontId="46" fillId="35" borderId="2" xfId="42" applyNumberFormat="1" applyFont="1" applyFill="1" applyBorder="1" applyAlignment="1">
      <alignment vertical="center"/>
    </xf>
    <xf numFmtId="0" fontId="46" fillId="35" borderId="2" xfId="97" applyFont="1" applyFill="1" applyBorder="1" applyAlignment="1">
      <alignment vertical="center"/>
    </xf>
    <xf numFmtId="0" fontId="46" fillId="0" borderId="2" xfId="97" applyFont="1" applyFill="1" applyBorder="1" applyAlignment="1">
      <alignment vertical="center"/>
    </xf>
    <xf numFmtId="43" fontId="46" fillId="35" borderId="1" xfId="42" quotePrefix="1" applyFont="1" applyFill="1" applyBorder="1" applyAlignment="1">
      <alignment horizontal="right" vertical="center" wrapText="1"/>
    </xf>
    <xf numFmtId="4" fontId="23" fillId="0" borderId="1" xfId="42" applyNumberFormat="1" applyFont="1" applyFill="1" applyBorder="1" applyAlignment="1">
      <alignment horizontal="right" vertical="center"/>
    </xf>
    <xf numFmtId="0" fontId="23" fillId="0" borderId="1" xfId="97" quotePrefix="1" applyFont="1" applyFill="1" applyBorder="1" applyAlignment="1">
      <alignment horizontal="center" vertical="top"/>
    </xf>
    <xf numFmtId="4" fontId="23" fillId="0" borderId="1" xfId="42" applyNumberFormat="1" applyFont="1" applyFill="1" applyBorder="1" applyAlignment="1">
      <alignment horizontal="right" vertical="top"/>
    </xf>
    <xf numFmtId="4" fontId="46" fillId="0" borderId="1" xfId="42" applyNumberFormat="1" applyFont="1" applyFill="1" applyBorder="1" applyAlignment="1">
      <alignment horizontal="right" vertical="center"/>
    </xf>
    <xf numFmtId="4" fontId="46" fillId="0" borderId="1" xfId="42" applyNumberFormat="1" applyFont="1" applyFill="1" applyBorder="1" applyAlignment="1">
      <alignment horizontal="right" vertical="top"/>
    </xf>
    <xf numFmtId="4" fontId="46" fillId="35" borderId="1" xfId="42" applyNumberFormat="1" applyFont="1" applyFill="1" applyBorder="1" applyAlignment="1">
      <alignment horizontal="right" vertical="center"/>
    </xf>
    <xf numFmtId="4" fontId="46" fillId="35" borderId="1" xfId="42" applyNumberFormat="1" applyFont="1" applyFill="1" applyBorder="1" applyAlignment="1">
      <alignment horizontal="right" vertical="top"/>
    </xf>
    <xf numFmtId="43" fontId="46" fillId="0" borderId="1" xfId="42" applyFont="1" applyFill="1" applyBorder="1" applyAlignment="1">
      <alignment vertical="top"/>
    </xf>
    <xf numFmtId="0" fontId="46" fillId="0" borderId="1" xfId="97" applyFont="1" applyFill="1" applyBorder="1" applyAlignment="1">
      <alignment vertical="top"/>
    </xf>
    <xf numFmtId="4" fontId="23" fillId="0" borderId="2" xfId="42" applyNumberFormat="1" applyFont="1" applyFill="1" applyBorder="1" applyAlignment="1">
      <alignment horizontal="right" vertical="center"/>
    </xf>
    <xf numFmtId="4" fontId="23" fillId="0" borderId="2" xfId="42" applyNumberFormat="1" applyFont="1" applyFill="1" applyBorder="1" applyAlignment="1">
      <alignment horizontal="right" vertical="top"/>
    </xf>
    <xf numFmtId="0" fontId="46" fillId="0" borderId="2" xfId="97" applyFont="1" applyFill="1" applyBorder="1" applyAlignment="1">
      <alignment vertical="top"/>
    </xf>
    <xf numFmtId="2" fontId="23" fillId="0" borderId="1" xfId="42" applyNumberFormat="1" applyFont="1" applyFill="1" applyBorder="1" applyAlignment="1">
      <alignment horizontal="right"/>
    </xf>
    <xf numFmtId="2" fontId="23" fillId="0" borderId="1" xfId="97" quotePrefix="1" applyNumberFormat="1" applyFont="1" applyFill="1" applyBorder="1" applyAlignment="1">
      <alignment horizontal="center"/>
    </xf>
    <xf numFmtId="2" fontId="46" fillId="0" borderId="1" xfId="42" applyNumberFormat="1" applyFont="1" applyFill="1" applyBorder="1" applyAlignment="1">
      <alignment horizontal="right"/>
    </xf>
    <xf numFmtId="2" fontId="46" fillId="0" borderId="1" xfId="42" applyNumberFormat="1" applyFont="1" applyFill="1" applyBorder="1" applyAlignment="1"/>
    <xf numFmtId="2" fontId="46" fillId="0" borderId="1" xfId="97" applyNumberFormat="1" applyFont="1" applyFill="1" applyBorder="1" applyAlignment="1"/>
    <xf numFmtId="2" fontId="23" fillId="0" borderId="2" xfId="42" applyNumberFormat="1" applyFont="1" applyFill="1" applyBorder="1" applyAlignment="1">
      <alignment horizontal="right"/>
    </xf>
    <xf numFmtId="2" fontId="46" fillId="0" borderId="2" xfId="97" applyNumberFormat="1" applyFont="1" applyFill="1" applyBorder="1" applyAlignment="1"/>
    <xf numFmtId="2" fontId="46" fillId="35" borderId="1" xfId="97" quotePrefix="1" applyNumberFormat="1" applyFont="1" applyFill="1" applyBorder="1" applyAlignment="1">
      <alignment horizontal="right"/>
    </xf>
    <xf numFmtId="0" fontId="46" fillId="35" borderId="1" xfId="97" quotePrefix="1" applyFont="1" applyFill="1" applyBorder="1" applyAlignment="1">
      <alignment horizontal="center" vertical="center"/>
    </xf>
    <xf numFmtId="4" fontId="23" fillId="35" borderId="1" xfId="42" applyNumberFormat="1" applyFont="1" applyFill="1" applyBorder="1" applyAlignment="1">
      <alignment horizontal="right" vertical="center"/>
    </xf>
    <xf numFmtId="0" fontId="46" fillId="35" borderId="12" xfId="0" applyFont="1" applyFill="1" applyBorder="1" applyAlignment="1">
      <alignment horizontal="center" vertical="center" wrapText="1"/>
    </xf>
    <xf numFmtId="0" fontId="46" fillId="35" borderId="1" xfId="97" applyFont="1" applyFill="1" applyBorder="1" applyAlignment="1">
      <alignment horizontal="right" vertical="center"/>
    </xf>
    <xf numFmtId="0" fontId="46" fillId="35" borderId="1" xfId="97" quotePrefix="1" applyFont="1" applyFill="1" applyBorder="1" applyAlignment="1">
      <alignment horizontal="right" vertical="center"/>
    </xf>
    <xf numFmtId="2" fontId="46" fillId="35" borderId="1" xfId="0" quotePrefix="1" applyNumberFormat="1" applyFont="1" applyFill="1" applyBorder="1" applyAlignment="1">
      <alignment horizontal="right" vertical="center" wrapText="1"/>
    </xf>
    <xf numFmtId="0" fontId="46" fillId="35" borderId="2" xfId="0" applyFont="1" applyFill="1" applyBorder="1" applyAlignment="1">
      <alignment vertical="center"/>
    </xf>
    <xf numFmtId="4" fontId="46" fillId="35" borderId="2" xfId="42" applyNumberFormat="1" applyFont="1" applyFill="1" applyBorder="1" applyAlignment="1">
      <alignment horizontal="right" vertical="center"/>
    </xf>
    <xf numFmtId="2" fontId="46" fillId="35" borderId="2" xfId="97" quotePrefix="1" applyNumberFormat="1" applyFont="1" applyFill="1" applyBorder="1" applyAlignment="1">
      <alignment horizontal="right" vertical="center"/>
    </xf>
    <xf numFmtId="4" fontId="23" fillId="35" borderId="2" xfId="42" applyNumberFormat="1" applyFont="1" applyFill="1" applyBorder="1" applyAlignment="1">
      <alignment horizontal="right" vertical="center"/>
    </xf>
    <xf numFmtId="165" fontId="46" fillId="35" borderId="2" xfId="42" applyNumberFormat="1" applyFont="1" applyFill="1" applyBorder="1" applyAlignment="1">
      <alignment horizontal="right" vertical="center"/>
    </xf>
    <xf numFmtId="0" fontId="46" fillId="35" borderId="2" xfId="97" applyFont="1" applyFill="1" applyBorder="1" applyAlignment="1">
      <alignment horizontal="right" vertical="center"/>
    </xf>
    <xf numFmtId="2" fontId="46" fillId="35" borderId="2" xfId="0" quotePrefix="1" applyNumberFormat="1" applyFont="1" applyFill="1" applyBorder="1" applyAlignment="1">
      <alignment horizontal="right" vertical="center" wrapText="1"/>
    </xf>
    <xf numFmtId="2" fontId="46" fillId="0" borderId="1" xfId="97" applyNumberFormat="1" applyFont="1" applyFill="1" applyBorder="1" applyAlignment="1">
      <alignment horizontal="right" vertical="center"/>
    </xf>
    <xf numFmtId="2" fontId="23" fillId="0" borderId="1" xfId="97" quotePrefix="1" applyNumberFormat="1" applyFont="1" applyFill="1" applyBorder="1" applyAlignment="1">
      <alignment horizontal="right" vertical="center"/>
    </xf>
    <xf numFmtId="43" fontId="46" fillId="0" borderId="1" xfId="42" applyFont="1" applyFill="1" applyBorder="1" applyAlignment="1">
      <alignment horizontal="right" vertical="center"/>
    </xf>
    <xf numFmtId="0" fontId="46" fillId="0" borderId="12" xfId="0" quotePrefix="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 xfId="0" applyFont="1" applyFill="1" applyBorder="1" applyAlignment="1"/>
    <xf numFmtId="0" fontId="46" fillId="0" borderId="12" xfId="0" quotePrefix="1" applyFont="1" applyFill="1" applyBorder="1" applyAlignment="1">
      <alignment horizontal="center" wrapText="1"/>
    </xf>
    <xf numFmtId="0" fontId="46" fillId="0" borderId="1" xfId="0" quotePrefix="1" applyFont="1" applyFill="1" applyBorder="1" applyAlignment="1">
      <alignment horizontal="center" wrapText="1"/>
    </xf>
    <xf numFmtId="0" fontId="46" fillId="0" borderId="12" xfId="0" applyFont="1" applyFill="1" applyBorder="1" applyAlignment="1">
      <alignment horizontal="center"/>
    </xf>
    <xf numFmtId="0" fontId="46" fillId="0" borderId="2" xfId="0" applyFont="1" applyFill="1" applyBorder="1" applyAlignment="1"/>
    <xf numFmtId="0" fontId="46" fillId="0" borderId="2" xfId="0" applyFont="1" applyFill="1" applyBorder="1" applyAlignment="1">
      <alignment horizontal="center"/>
    </xf>
    <xf numFmtId="165" fontId="46" fillId="35" borderId="2" xfId="42" applyNumberFormat="1" applyFont="1" applyFill="1" applyBorder="1" applyAlignment="1"/>
    <xf numFmtId="0" fontId="46" fillId="35" borderId="2" xfId="97" applyFont="1" applyFill="1" applyBorder="1" applyAlignment="1"/>
    <xf numFmtId="2" fontId="46" fillId="35" borderId="1" xfId="97" quotePrefix="1" applyNumberFormat="1" applyFont="1" applyFill="1" applyBorder="1" applyAlignment="1">
      <alignment horizontal="right" vertical="top"/>
    </xf>
    <xf numFmtId="0" fontId="23" fillId="35" borderId="1" xfId="97" quotePrefix="1" applyFont="1" applyFill="1" applyBorder="1" applyAlignment="1">
      <alignment horizontal="center" vertical="center"/>
    </xf>
    <xf numFmtId="43" fontId="46" fillId="0" borderId="1" xfId="42" applyFont="1" applyFill="1" applyBorder="1" applyAlignment="1">
      <alignment vertical="center"/>
    </xf>
    <xf numFmtId="0" fontId="46" fillId="0" borderId="1" xfId="97" applyFont="1" applyFill="1" applyBorder="1" applyAlignment="1">
      <alignment horizontal="right" vertical="center"/>
    </xf>
    <xf numFmtId="165" fontId="46" fillId="0" borderId="1" xfId="47" applyNumberFormat="1" applyFont="1" applyFill="1" applyBorder="1" applyAlignment="1"/>
    <xf numFmtId="0" fontId="46" fillId="0" borderId="1" xfId="97" quotePrefix="1" applyFont="1" applyFill="1" applyBorder="1" applyAlignment="1">
      <alignment horizontal="center"/>
    </xf>
    <xf numFmtId="165" fontId="46" fillId="35" borderId="1" xfId="47" applyNumberFormat="1" applyFont="1" applyFill="1" applyBorder="1" applyAlignment="1"/>
    <xf numFmtId="0" fontId="46" fillId="35" borderId="1" xfId="97" quotePrefix="1" applyFont="1" applyFill="1" applyBorder="1" applyAlignment="1">
      <alignment horizontal="center"/>
    </xf>
    <xf numFmtId="0" fontId="46" fillId="0" borderId="2" xfId="97" applyFont="1" applyFill="1" applyBorder="1" applyAlignment="1"/>
    <xf numFmtId="2" fontId="46" fillId="35" borderId="1" xfId="0" quotePrefix="1" applyNumberFormat="1" applyFont="1" applyFill="1" applyBorder="1" applyAlignment="1">
      <alignment horizontal="center" wrapText="1"/>
    </xf>
    <xf numFmtId="2" fontId="46" fillId="35" borderId="1" xfId="97" quotePrefix="1" applyNumberFormat="1" applyFont="1" applyFill="1" applyBorder="1" applyAlignment="1">
      <alignment horizontal="center"/>
    </xf>
    <xf numFmtId="2" fontId="46" fillId="35" borderId="1" xfId="97" applyNumberFormat="1" applyFont="1" applyFill="1" applyBorder="1" applyAlignment="1"/>
    <xf numFmtId="2" fontId="46" fillId="35" borderId="1" xfId="42" applyNumberFormat="1" applyFont="1" applyFill="1" applyBorder="1" applyAlignment="1"/>
    <xf numFmtId="4" fontId="23" fillId="35" borderId="1" xfId="97" quotePrefix="1" applyNumberFormat="1" applyFont="1" applyFill="1" applyBorder="1" applyAlignment="1">
      <alignment horizontal="right" vertical="center"/>
    </xf>
    <xf numFmtId="4" fontId="23" fillId="35" borderId="1" xfId="47" applyNumberFormat="1" applyFont="1" applyFill="1" applyBorder="1" applyAlignment="1">
      <alignment horizontal="right" vertical="center"/>
    </xf>
    <xf numFmtId="43" fontId="46" fillId="35" borderId="1" xfId="47" applyFont="1" applyFill="1" applyBorder="1" applyAlignment="1">
      <alignment vertical="center"/>
    </xf>
    <xf numFmtId="164" fontId="46" fillId="35" borderId="1" xfId="47" applyNumberFormat="1" applyFont="1" applyFill="1" applyBorder="1" applyAlignment="1">
      <alignment vertical="center"/>
    </xf>
    <xf numFmtId="43" fontId="46" fillId="35" borderId="0" xfId="97" applyNumberFormat="1" applyFont="1" applyFill="1" applyAlignment="1">
      <alignment horizontal="right" vertical="center"/>
    </xf>
    <xf numFmtId="2" fontId="23" fillId="35" borderId="2" xfId="97" quotePrefix="1" applyNumberFormat="1" applyFont="1" applyFill="1" applyBorder="1" applyAlignment="1">
      <alignment horizontal="right" vertical="center"/>
    </xf>
    <xf numFmtId="0" fontId="46" fillId="35" borderId="2" xfId="0" applyFont="1" applyFill="1" applyBorder="1" applyAlignment="1">
      <alignment horizontal="center" vertical="center" wrapText="1"/>
    </xf>
    <xf numFmtId="0" fontId="46" fillId="35" borderId="1" xfId="0" quotePrefix="1" applyFont="1" applyFill="1" applyBorder="1" applyAlignment="1">
      <alignment vertical="center" wrapText="1"/>
    </xf>
    <xf numFmtId="0" fontId="45" fillId="0" borderId="0" xfId="97" applyFont="1" applyAlignment="1">
      <alignment horizontal="center" vertical="center"/>
    </xf>
    <xf numFmtId="2" fontId="23" fillId="35" borderId="1" xfId="97" quotePrefix="1" applyNumberFormat="1" applyFont="1" applyFill="1" applyBorder="1" applyAlignment="1">
      <alignment horizontal="center" vertical="center"/>
    </xf>
    <xf numFmtId="2" fontId="46" fillId="35" borderId="1" xfId="47" applyNumberFormat="1" applyFont="1" applyFill="1" applyBorder="1" applyAlignment="1">
      <alignment vertical="center"/>
    </xf>
    <xf numFmtId="2" fontId="46" fillId="35" borderId="1" xfId="47" applyNumberFormat="1" applyFont="1" applyFill="1" applyBorder="1" applyAlignment="1">
      <alignment horizontal="right" vertical="center"/>
    </xf>
    <xf numFmtId="2" fontId="23" fillId="35" borderId="1" xfId="47" applyNumberFormat="1" applyFont="1" applyFill="1" applyBorder="1" applyAlignment="1">
      <alignment horizontal="right" vertical="center"/>
    </xf>
    <xf numFmtId="0" fontId="45" fillId="0" borderId="0" xfId="97" applyFont="1" applyAlignment="1">
      <alignment horizontal="right" vertical="center"/>
    </xf>
    <xf numFmtId="0" fontId="9" fillId="0" borderId="0" xfId="97" applyFont="1" applyAlignment="1">
      <alignment horizontal="right"/>
    </xf>
    <xf numFmtId="4" fontId="46" fillId="35" borderId="1" xfId="97" applyNumberFormat="1" applyFont="1" applyFill="1" applyBorder="1" applyAlignment="1">
      <alignment horizontal="right" vertical="center"/>
    </xf>
    <xf numFmtId="0" fontId="46" fillId="35" borderId="13" xfId="0" applyFont="1" applyFill="1" applyBorder="1" applyAlignment="1">
      <alignment horizontal="center" vertical="center"/>
    </xf>
    <xf numFmtId="2" fontId="46" fillId="0" borderId="1" xfId="97" quotePrefix="1" applyNumberFormat="1" applyFont="1" applyFill="1" applyBorder="1" applyAlignment="1">
      <alignment horizontal="right" vertical="center"/>
    </xf>
    <xf numFmtId="0" fontId="46" fillId="0" borderId="1" xfId="97" quotePrefix="1" applyNumberFormat="1" applyFont="1" applyFill="1" applyBorder="1" applyAlignment="1">
      <alignment horizontal="right" vertical="center"/>
    </xf>
    <xf numFmtId="0" fontId="46" fillId="0" borderId="1" xfId="0" quotePrefix="1" applyNumberFormat="1" applyFont="1" applyFill="1" applyBorder="1" applyAlignment="1">
      <alignment horizontal="right" vertical="center" wrapText="1"/>
    </xf>
    <xf numFmtId="0" fontId="46" fillId="0" borderId="2" xfId="0" quotePrefix="1"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35" borderId="1" xfId="97" quotePrefix="1" applyFont="1" applyFill="1" applyBorder="1" applyAlignment="1">
      <alignment horizontal="center" vertical="center" wrapText="1"/>
    </xf>
    <xf numFmtId="0" fontId="46" fillId="0" borderId="1" xfId="97" quotePrefix="1" applyFont="1" applyFill="1" applyBorder="1" applyAlignment="1">
      <alignment horizontal="center" vertical="center" wrapText="1"/>
    </xf>
    <xf numFmtId="0" fontId="46" fillId="0" borderId="1" xfId="0" applyFont="1" applyFill="1" applyBorder="1" applyAlignment="1">
      <alignment vertical="center" wrapText="1"/>
    </xf>
    <xf numFmtId="165" fontId="46" fillId="0" borderId="1" xfId="47" applyNumberFormat="1" applyFont="1" applyFill="1" applyBorder="1" applyAlignment="1">
      <alignment vertical="center" wrapText="1"/>
    </xf>
    <xf numFmtId="0" fontId="46" fillId="35" borderId="1" xfId="0" applyFont="1" applyFill="1" applyBorder="1" applyAlignment="1">
      <alignment vertical="center" wrapText="1"/>
    </xf>
    <xf numFmtId="1" fontId="46" fillId="35" borderId="1" xfId="97" quotePrefix="1" applyNumberFormat="1" applyFont="1" applyFill="1" applyBorder="1" applyAlignment="1">
      <alignment horizontal="center" vertical="center" wrapText="1"/>
    </xf>
    <xf numFmtId="0" fontId="46" fillId="35" borderId="1" xfId="97" applyFont="1" applyFill="1" applyBorder="1" applyAlignment="1">
      <alignment vertical="center" wrapText="1"/>
    </xf>
    <xf numFmtId="165" fontId="46" fillId="35" borderId="1" xfId="42" applyNumberFormat="1" applyFont="1" applyFill="1" applyBorder="1" applyAlignment="1">
      <alignment vertical="center" wrapText="1"/>
    </xf>
    <xf numFmtId="0" fontId="46" fillId="0" borderId="1" xfId="97" applyFont="1" applyFill="1" applyBorder="1" applyAlignment="1">
      <alignment vertical="center" wrapText="1"/>
    </xf>
    <xf numFmtId="0" fontId="46" fillId="0" borderId="2" xfId="0" applyFont="1" applyFill="1" applyBorder="1" applyAlignment="1">
      <alignment vertical="center" wrapText="1"/>
    </xf>
    <xf numFmtId="0" fontId="46" fillId="0" borderId="2" xfId="0" applyFont="1" applyFill="1" applyBorder="1" applyAlignment="1">
      <alignment horizontal="center" vertical="center" wrapText="1"/>
    </xf>
    <xf numFmtId="165" fontId="46" fillId="35" borderId="2" xfId="42" applyNumberFormat="1" applyFont="1" applyFill="1" applyBorder="1" applyAlignment="1">
      <alignment vertical="center" wrapText="1"/>
    </xf>
    <xf numFmtId="0" fontId="46" fillId="35" borderId="2" xfId="97" applyFont="1" applyFill="1" applyBorder="1" applyAlignment="1">
      <alignment vertical="center" wrapText="1"/>
    </xf>
    <xf numFmtId="0" fontId="46" fillId="0" borderId="2" xfId="97" applyFont="1" applyFill="1" applyBorder="1" applyAlignment="1">
      <alignment vertical="center" wrapText="1"/>
    </xf>
    <xf numFmtId="0" fontId="9" fillId="0" borderId="1" xfId="97" applyFont="1" applyFill="1" applyBorder="1" applyAlignment="1">
      <alignment horizontal="right" vertical="center"/>
    </xf>
    <xf numFmtId="43" fontId="46" fillId="0" borderId="1" xfId="42" applyFont="1" applyFill="1" applyBorder="1" applyAlignment="1">
      <alignment vertical="center" wrapText="1"/>
    </xf>
    <xf numFmtId="0" fontId="23" fillId="0" borderId="2" xfId="0" applyFont="1" applyFill="1" applyBorder="1" applyAlignment="1">
      <alignment horizontal="center" vertical="center" wrapText="1"/>
    </xf>
    <xf numFmtId="0" fontId="23" fillId="35" borderId="1" xfId="0" quotePrefix="1" applyFont="1" applyFill="1" applyBorder="1" applyAlignment="1">
      <alignment vertical="center" wrapText="1"/>
    </xf>
    <xf numFmtId="0" fontId="23" fillId="0" borderId="1" xfId="97" quotePrefix="1" applyFont="1" applyFill="1" applyBorder="1" applyAlignment="1">
      <alignment vertical="center" wrapText="1"/>
    </xf>
    <xf numFmtId="4" fontId="23" fillId="0" borderId="1" xfId="42" applyNumberFormat="1" applyFont="1" applyFill="1" applyBorder="1" applyAlignment="1">
      <alignment vertical="center" wrapText="1"/>
    </xf>
    <xf numFmtId="4" fontId="46" fillId="0" borderId="1" xfId="42" applyNumberFormat="1" applyFont="1" applyFill="1" applyBorder="1" applyAlignment="1">
      <alignment vertical="center" wrapText="1"/>
    </xf>
    <xf numFmtId="2" fontId="46" fillId="0" borderId="1" xfId="97" applyNumberFormat="1" applyFont="1" applyFill="1" applyBorder="1" applyAlignment="1">
      <alignment vertical="center" wrapText="1"/>
    </xf>
    <xf numFmtId="0" fontId="23" fillId="0" borderId="12" xfId="0" applyFont="1" applyFill="1" applyBorder="1" applyAlignment="1">
      <alignment vertical="center" wrapText="1"/>
    </xf>
    <xf numFmtId="0" fontId="23" fillId="35" borderId="2" xfId="0" quotePrefix="1" applyFont="1" applyFill="1" applyBorder="1" applyAlignment="1">
      <alignment vertical="center" wrapText="1"/>
    </xf>
    <xf numFmtId="4" fontId="23" fillId="0" borderId="2" xfId="42" applyNumberFormat="1" applyFont="1" applyFill="1" applyBorder="1" applyAlignment="1">
      <alignment vertical="center" wrapText="1"/>
    </xf>
    <xf numFmtId="0" fontId="46" fillId="0" borderId="1" xfId="97" quotePrefix="1" applyFont="1" applyFill="1" applyBorder="1" applyAlignment="1">
      <alignment vertical="center" wrapText="1"/>
    </xf>
    <xf numFmtId="0" fontId="46" fillId="0" borderId="1" xfId="0" quotePrefix="1" applyFont="1" applyFill="1" applyBorder="1" applyAlignment="1">
      <alignment vertical="center" wrapText="1"/>
    </xf>
    <xf numFmtId="2" fontId="46" fillId="0" borderId="1" xfId="97" quotePrefix="1" applyNumberFormat="1" applyFont="1" applyFill="1" applyBorder="1" applyAlignment="1">
      <alignment vertical="center" wrapText="1"/>
    </xf>
    <xf numFmtId="2" fontId="46" fillId="35" borderId="1" xfId="0" quotePrefix="1" applyNumberFormat="1" applyFont="1" applyFill="1" applyBorder="1" applyAlignment="1">
      <alignment vertical="center" wrapText="1"/>
    </xf>
    <xf numFmtId="0" fontId="13" fillId="0" borderId="0" xfId="0" applyFont="1"/>
    <xf numFmtId="2" fontId="12" fillId="36" borderId="3" xfId="42" applyNumberFormat="1" applyFont="1" applyFill="1" applyBorder="1" applyAlignment="1">
      <alignment horizontal="center" vertical="top" wrapText="1"/>
    </xf>
    <xf numFmtId="2" fontId="12" fillId="36" borderId="3" xfId="42" applyNumberFormat="1" applyFont="1" applyFill="1" applyBorder="1" applyAlignment="1">
      <alignment horizontal="center" vertical="center" wrapText="1"/>
    </xf>
    <xf numFmtId="49" fontId="12" fillId="36" borderId="4" xfId="0" quotePrefix="1" applyNumberFormat="1" applyFont="1" applyFill="1" applyBorder="1" applyAlignment="1">
      <alignment horizontal="left" vertical="center" wrapText="1"/>
    </xf>
    <xf numFmtId="0" fontId="9" fillId="0" borderId="0" xfId="66" applyFont="1"/>
    <xf numFmtId="0" fontId="9" fillId="0" borderId="0" xfId="66" applyFont="1" applyFill="1"/>
    <xf numFmtId="0" fontId="10" fillId="0" borderId="7" xfId="66" applyFont="1" applyFill="1" applyBorder="1" applyAlignment="1">
      <alignment horizontal="center" vertical="center" wrapText="1"/>
    </xf>
    <xf numFmtId="0" fontId="12" fillId="0" borderId="4" xfId="66" applyFont="1" applyBorder="1" applyAlignment="1">
      <alignment vertical="center"/>
    </xf>
    <xf numFmtId="0" fontId="12" fillId="0" borderId="7" xfId="66" applyFont="1" applyFill="1" applyBorder="1" applyAlignment="1">
      <alignment vertical="center" wrapText="1"/>
    </xf>
    <xf numFmtId="0" fontId="12" fillId="0" borderId="10" xfId="66" applyFont="1" applyFill="1" applyBorder="1" applyAlignment="1">
      <alignment vertical="center" wrapText="1"/>
    </xf>
    <xf numFmtId="0" fontId="14" fillId="36" borderId="10" xfId="66" applyFont="1" applyFill="1" applyBorder="1" applyAlignment="1">
      <alignment horizontal="center" vertical="center" wrapText="1"/>
    </xf>
    <xf numFmtId="0" fontId="14" fillId="34" borderId="10" xfId="66" applyFont="1" applyFill="1" applyBorder="1" applyAlignment="1">
      <alignment horizontal="center" vertical="center" wrapText="1"/>
    </xf>
    <xf numFmtId="49" fontId="12" fillId="36" borderId="2" xfId="66" applyNumberFormat="1" applyFont="1" applyFill="1" applyBorder="1" applyAlignment="1">
      <alignment horizontal="center" vertical="center" wrapText="1"/>
    </xf>
    <xf numFmtId="49" fontId="12" fillId="36" borderId="4" xfId="66" applyNumberFormat="1" applyFont="1" applyFill="1" applyBorder="1" applyAlignment="1">
      <alignment horizontal="left" vertical="center" wrapText="1"/>
    </xf>
    <xf numFmtId="0" fontId="9" fillId="36" borderId="0" xfId="66" applyFont="1" applyFill="1" applyAlignment="1">
      <alignment horizontal="center"/>
    </xf>
    <xf numFmtId="49" fontId="12" fillId="36" borderId="3" xfId="66" applyNumberFormat="1" applyFont="1" applyFill="1" applyBorder="1" applyAlignment="1">
      <alignment horizontal="center" vertical="center" wrapText="1"/>
    </xf>
    <xf numFmtId="49" fontId="12" fillId="36" borderId="3" xfId="66" applyNumberFormat="1" applyFont="1" applyFill="1" applyBorder="1" applyAlignment="1">
      <alignment horizontal="center" vertical="top" wrapText="1"/>
    </xf>
    <xf numFmtId="49" fontId="12" fillId="36" borderId="4" xfId="66" applyNumberFormat="1" applyFont="1" applyFill="1" applyBorder="1" applyAlignment="1">
      <alignment horizontal="left" vertical="top" wrapText="1"/>
    </xf>
    <xf numFmtId="0" fontId="9" fillId="0" borderId="0" xfId="66" applyFont="1" applyFill="1" applyAlignment="1">
      <alignment horizontal="center"/>
    </xf>
    <xf numFmtId="0" fontId="12" fillId="0" borderId="12" xfId="66" applyFont="1" applyFill="1" applyBorder="1" applyAlignment="1">
      <alignment vertical="top"/>
    </xf>
    <xf numFmtId="0" fontId="12" fillId="0" borderId="0" xfId="66" applyFont="1" applyFill="1" applyBorder="1" applyAlignment="1">
      <alignment vertical="top"/>
    </xf>
    <xf numFmtId="0" fontId="12" fillId="0" borderId="13" xfId="66" applyFont="1" applyFill="1" applyBorder="1" applyAlignment="1">
      <alignment vertical="top"/>
    </xf>
    <xf numFmtId="49" fontId="12" fillId="36" borderId="2" xfId="66" applyNumberFormat="1" applyFont="1" applyFill="1" applyBorder="1" applyAlignment="1">
      <alignment horizontal="center" vertical="top" wrapText="1"/>
    </xf>
    <xf numFmtId="0" fontId="12" fillId="0" borderId="0" xfId="66" applyFont="1" applyFill="1" applyAlignment="1">
      <alignment vertical="center" wrapText="1"/>
    </xf>
    <xf numFmtId="0" fontId="11" fillId="0" borderId="0" xfId="66" applyFont="1" applyFill="1"/>
    <xf numFmtId="0" fontId="9" fillId="35" borderId="0" xfId="66" applyFont="1" applyFill="1"/>
    <xf numFmtId="0" fontId="9" fillId="38" borderId="0" xfId="66" applyFont="1" applyFill="1"/>
    <xf numFmtId="49" fontId="12" fillId="36" borderId="3" xfId="66" applyNumberFormat="1" applyFont="1" applyFill="1" applyBorder="1" applyAlignment="1">
      <alignment horizontal="left" vertical="center" wrapText="1"/>
    </xf>
    <xf numFmtId="43" fontId="9" fillId="0" borderId="0" xfId="66" applyNumberFormat="1" applyFont="1" applyFill="1"/>
    <xf numFmtId="0" fontId="9" fillId="35" borderId="0" xfId="66" applyFont="1" applyFill="1" applyAlignment="1">
      <alignment horizontal="center"/>
    </xf>
    <xf numFmtId="0" fontId="14" fillId="34" borderId="6" xfId="66" applyFont="1" applyFill="1" applyBorder="1" applyAlignment="1">
      <alignment horizontal="center" vertical="center" wrapText="1"/>
    </xf>
    <xf numFmtId="43" fontId="14" fillId="34" borderId="6" xfId="42" applyFont="1" applyFill="1" applyBorder="1" applyAlignment="1">
      <alignment horizontal="center" vertical="center" wrapText="1"/>
    </xf>
    <xf numFmtId="0" fontId="9" fillId="0" borderId="9" xfId="0" applyFont="1" applyBorder="1"/>
    <xf numFmtId="0" fontId="14" fillId="0" borderId="0" xfId="66" applyFont="1"/>
    <xf numFmtId="0" fontId="12" fillId="0" borderId="0" xfId="66" applyFont="1" applyAlignment="1">
      <alignment horizontal="left" vertical="top"/>
    </xf>
    <xf numFmtId="0" fontId="13" fillId="0" borderId="0" xfId="66" applyFont="1" applyAlignment="1">
      <alignment horizontal="left" vertical="top" indent="9"/>
    </xf>
    <xf numFmtId="0" fontId="12" fillId="0" borderId="7" xfId="66" applyFont="1" applyBorder="1" applyAlignment="1">
      <alignment vertical="center"/>
    </xf>
    <xf numFmtId="0" fontId="12" fillId="0" borderId="10" xfId="66" applyFont="1" applyBorder="1" applyAlignment="1">
      <alignment vertical="center"/>
    </xf>
    <xf numFmtId="10" fontId="48" fillId="0" borderId="11" xfId="84" quotePrefix="1" applyNumberFormat="1" applyFont="1" applyFill="1" applyBorder="1" applyAlignment="1">
      <alignment horizontal="center" vertical="center" wrapText="1"/>
    </xf>
    <xf numFmtId="173" fontId="9" fillId="0" borderId="0" xfId="84" applyNumberFormat="1" applyFont="1"/>
    <xf numFmtId="0" fontId="48" fillId="0" borderId="11" xfId="84" quotePrefix="1" applyNumberFormat="1" applyFont="1" applyFill="1" applyBorder="1" applyAlignment="1">
      <alignment horizontal="center" vertical="center" wrapText="1"/>
    </xf>
    <xf numFmtId="0" fontId="15" fillId="0" borderId="0" xfId="66" applyFont="1"/>
    <xf numFmtId="0" fontId="14" fillId="0" borderId="3" xfId="66" applyFont="1" applyBorder="1" applyAlignment="1">
      <alignment horizontal="center" vertical="center"/>
    </xf>
    <xf numFmtId="0" fontId="14" fillId="0" borderId="3" xfId="66" applyFont="1" applyBorder="1" applyAlignment="1">
      <alignment horizontal="center" vertical="center" wrapText="1"/>
    </xf>
    <xf numFmtId="0" fontId="14" fillId="0" borderId="1" xfId="66" quotePrefix="1" applyFont="1" applyBorder="1" applyAlignment="1">
      <alignment horizontal="center" vertical="center"/>
    </xf>
    <xf numFmtId="2" fontId="14" fillId="0" borderId="9" xfId="66" quotePrefix="1" applyNumberFormat="1" applyFont="1" applyBorder="1" applyAlignment="1">
      <alignment horizontal="center" vertical="center"/>
    </xf>
    <xf numFmtId="0" fontId="14" fillId="34" borderId="6" xfId="66" applyFont="1" applyFill="1" applyBorder="1" applyAlignment="1">
      <alignment horizontal="justify" vertical="center" wrapText="1"/>
    </xf>
    <xf numFmtId="0" fontId="14" fillId="34" borderId="1" xfId="66" applyFont="1" applyFill="1" applyBorder="1" applyAlignment="1">
      <alignment horizontal="center" vertical="center" wrapText="1"/>
    </xf>
    <xf numFmtId="0" fontId="14" fillId="34" borderId="2" xfId="66" applyFont="1" applyFill="1" applyBorder="1" applyAlignment="1">
      <alignment horizontal="justify" vertical="center" wrapText="1"/>
    </xf>
    <xf numFmtId="0" fontId="14" fillId="0" borderId="3" xfId="66" applyFont="1" applyBorder="1" applyAlignment="1">
      <alignment vertical="center" wrapText="1"/>
    </xf>
    <xf numFmtId="0" fontId="16" fillId="0" borderId="3" xfId="66" applyFont="1" applyBorder="1" applyAlignment="1">
      <alignment vertical="center"/>
    </xf>
    <xf numFmtId="0" fontId="16" fillId="0" borderId="3" xfId="66" applyFont="1" applyBorder="1" applyAlignment="1">
      <alignment vertical="center" wrapText="1"/>
    </xf>
    <xf numFmtId="0" fontId="12" fillId="0" borderId="0" xfId="66" applyFont="1" applyAlignment="1">
      <alignment horizontal="center" vertical="top"/>
    </xf>
    <xf numFmtId="0" fontId="13" fillId="0" borderId="0" xfId="66" applyFont="1" applyAlignment="1">
      <alignment horizontal="center" vertical="top"/>
    </xf>
    <xf numFmtId="43" fontId="52" fillId="0" borderId="0" xfId="136" applyFont="1" applyBorder="1" applyAlignment="1">
      <alignment horizontal="center" vertical="center"/>
    </xf>
    <xf numFmtId="172" fontId="52" fillId="0" borderId="0" xfId="136" applyNumberFormat="1" applyFont="1" applyBorder="1" applyAlignment="1">
      <alignment horizontal="center" vertical="center"/>
    </xf>
    <xf numFmtId="172" fontId="52" fillId="0" borderId="28" xfId="136" applyNumberFormat="1" applyFont="1" applyBorder="1" applyAlignment="1">
      <alignment horizontal="center" vertical="center"/>
    </xf>
    <xf numFmtId="0" fontId="54" fillId="0" borderId="29" xfId="137" applyFont="1" applyFill="1" applyBorder="1" applyAlignment="1" applyProtection="1">
      <alignment horizontal="left" vertical="center" indent="1"/>
      <protection locked="0"/>
    </xf>
    <xf numFmtId="43" fontId="55" fillId="0" borderId="0" xfId="136" applyFont="1" applyBorder="1" applyAlignment="1">
      <alignment horizontal="center" vertical="center"/>
    </xf>
    <xf numFmtId="172" fontId="55" fillId="0" borderId="0" xfId="136" applyNumberFormat="1" applyFont="1" applyBorder="1" applyAlignment="1">
      <alignment horizontal="center" vertical="center"/>
    </xf>
    <xf numFmtId="172" fontId="55" fillId="0" borderId="28" xfId="136" applyNumberFormat="1" applyFont="1" applyBorder="1" applyAlignment="1">
      <alignment horizontal="center" vertical="center"/>
    </xf>
    <xf numFmtId="43" fontId="16" fillId="0" borderId="0" xfId="136" applyFont="1" applyBorder="1" applyAlignment="1">
      <alignment horizontal="center" vertical="center"/>
    </xf>
    <xf numFmtId="0" fontId="54" fillId="0" borderId="29" xfId="137" applyFont="1" applyFill="1" applyBorder="1" applyAlignment="1" applyProtection="1">
      <alignment horizontal="left" vertical="center" wrapText="1" indent="1"/>
      <protection locked="0"/>
    </xf>
    <xf numFmtId="43" fontId="14" fillId="0" borderId="0" xfId="136" applyFont="1" applyBorder="1" applyAlignment="1">
      <alignment horizontal="center" vertical="center"/>
    </xf>
    <xf numFmtId="0" fontId="53" fillId="0" borderId="0" xfId="137" applyFont="1" applyFill="1" applyBorder="1" applyAlignment="1" applyProtection="1">
      <alignment horizontal="left" vertical="center"/>
      <protection locked="0"/>
    </xf>
    <xf numFmtId="43" fontId="16" fillId="0" borderId="26" xfId="136" applyFont="1" applyBorder="1" applyAlignment="1">
      <alignment horizontal="center" vertical="center"/>
    </xf>
    <xf numFmtId="43" fontId="16" fillId="0" borderId="25" xfId="136" applyFont="1" applyBorder="1" applyAlignment="1">
      <alignment horizontal="center" vertical="center"/>
    </xf>
    <xf numFmtId="0" fontId="48" fillId="0" borderId="4" xfId="84" applyFont="1" applyFill="1" applyBorder="1" applyAlignment="1">
      <alignment horizontal="center" vertical="center" wrapText="1"/>
    </xf>
    <xf numFmtId="10" fontId="48" fillId="0" borderId="4" xfId="84" quotePrefix="1" applyNumberFormat="1" applyFont="1" applyFill="1" applyBorder="1" applyAlignment="1">
      <alignment horizontal="center" vertical="center" wrapText="1"/>
    </xf>
    <xf numFmtId="0" fontId="46" fillId="35" borderId="3" xfId="0" applyFont="1" applyFill="1" applyBorder="1" applyAlignment="1">
      <alignment horizontal="center" vertical="center"/>
    </xf>
    <xf numFmtId="0" fontId="46" fillId="35" borderId="3" xfId="0" quotePrefix="1" applyFont="1" applyFill="1" applyBorder="1" applyAlignment="1">
      <alignment horizontal="right" vertical="center" wrapText="1"/>
    </xf>
    <xf numFmtId="43" fontId="46" fillId="35" borderId="3" xfId="42" quotePrefix="1" applyFont="1" applyFill="1" applyBorder="1" applyAlignment="1">
      <alignment horizontal="center" vertical="center"/>
    </xf>
    <xf numFmtId="43" fontId="46" fillId="35" borderId="3" xfId="42" quotePrefix="1" applyFont="1" applyFill="1" applyBorder="1" applyAlignment="1">
      <alignment horizontal="center" vertical="center" wrapText="1"/>
    </xf>
    <xf numFmtId="43" fontId="46" fillId="35" borderId="3" xfId="42" applyFont="1" applyFill="1" applyBorder="1" applyAlignment="1">
      <alignment horizontal="right" vertical="center"/>
    </xf>
    <xf numFmtId="2" fontId="46" fillId="35" borderId="3" xfId="42" applyNumberFormat="1" applyFont="1" applyFill="1" applyBorder="1" applyAlignment="1">
      <alignment horizontal="right" vertical="center"/>
    </xf>
    <xf numFmtId="0" fontId="9" fillId="35" borderId="0" xfId="0" applyFont="1" applyFill="1" applyBorder="1"/>
    <xf numFmtId="0" fontId="13" fillId="35" borderId="0" xfId="0" applyFont="1" applyFill="1" applyBorder="1" applyAlignment="1">
      <alignment vertical="top"/>
    </xf>
    <xf numFmtId="0" fontId="13" fillId="35" borderId="0" xfId="0" applyFont="1" applyFill="1" applyBorder="1" applyAlignment="1">
      <alignment horizontal="center" vertical="center"/>
    </xf>
    <xf numFmtId="0" fontId="16" fillId="35" borderId="0" xfId="0" applyFont="1" applyFill="1" applyBorder="1" applyAlignment="1">
      <alignment vertical="top"/>
    </xf>
    <xf numFmtId="0" fontId="14" fillId="35" borderId="0" xfId="0" applyFont="1" applyFill="1" applyBorder="1" applyAlignment="1">
      <alignment horizontal="left" vertical="top" wrapText="1"/>
    </xf>
    <xf numFmtId="0" fontId="9" fillId="0" borderId="5" xfId="66" applyFont="1" applyFill="1" applyBorder="1"/>
    <xf numFmtId="0" fontId="12" fillId="0" borderId="5" xfId="66" applyFont="1" applyFill="1" applyBorder="1" applyAlignment="1">
      <alignment vertical="top"/>
    </xf>
    <xf numFmtId="0" fontId="12" fillId="0" borderId="9" xfId="66" applyFont="1" applyFill="1" applyBorder="1" applyAlignment="1">
      <alignment vertical="top"/>
    </xf>
    <xf numFmtId="0" fontId="12" fillId="0" borderId="14" xfId="66" applyFont="1" applyFill="1" applyBorder="1" applyAlignment="1">
      <alignment vertical="top"/>
    </xf>
    <xf numFmtId="0" fontId="14" fillId="0" borderId="3" xfId="84" applyFont="1" applyBorder="1" applyAlignment="1">
      <alignment horizontal="justify" vertical="center" wrapText="1"/>
    </xf>
    <xf numFmtId="0" fontId="16" fillId="0" borderId="3" xfId="84" applyFont="1" applyBorder="1" applyAlignment="1">
      <alignment horizontal="center" vertical="center" wrapText="1"/>
    </xf>
    <xf numFmtId="0" fontId="16" fillId="0" borderId="3" xfId="84" applyFont="1" applyBorder="1" applyAlignment="1">
      <alignment horizontal="justify" vertical="center" wrapText="1"/>
    </xf>
    <xf numFmtId="0" fontId="16" fillId="0" borderId="3" xfId="84" applyFont="1" applyFill="1" applyBorder="1" applyAlignment="1">
      <alignment horizontal="center" vertical="center" wrapText="1"/>
    </xf>
    <xf numFmtId="0" fontId="16" fillId="0" borderId="3" xfId="84" quotePrefix="1" applyNumberFormat="1"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0" fillId="0" borderId="15" xfId="0" applyFont="1" applyBorder="1" applyAlignment="1">
      <alignment horizontal="center" vertical="center"/>
    </xf>
    <xf numFmtId="0" fontId="10" fillId="0" borderId="0" xfId="0" applyFont="1" applyBorder="1" applyAlignment="1">
      <alignment horizontal="center" vertical="center"/>
    </xf>
    <xf numFmtId="4" fontId="23" fillId="39" borderId="6" xfId="0" quotePrefix="1" applyNumberFormat="1" applyFont="1" applyFill="1" applyBorder="1" applyAlignment="1">
      <alignment horizontal="center" vertical="center"/>
    </xf>
    <xf numFmtId="4" fontId="23" fillId="39" borderId="2" xfId="0" quotePrefix="1" applyNumberFormat="1" applyFont="1" applyFill="1" applyBorder="1" applyAlignment="1">
      <alignment horizontal="center" vertical="center"/>
    </xf>
    <xf numFmtId="2" fontId="23" fillId="0" borderId="6" xfId="42" quotePrefix="1" applyNumberFormat="1" applyFont="1" applyBorder="1" applyAlignment="1">
      <alignment horizontal="center" vertical="center"/>
    </xf>
    <xf numFmtId="2" fontId="23" fillId="0" borderId="2" xfId="42" quotePrefix="1"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2" fontId="12" fillId="35" borderId="6" xfId="42" quotePrefix="1" applyNumberFormat="1" applyFont="1" applyFill="1" applyBorder="1" applyAlignment="1">
      <alignment horizontal="center" vertical="center"/>
    </xf>
    <xf numFmtId="2" fontId="12" fillId="35" borderId="2" xfId="42" quotePrefix="1" applyNumberFormat="1" applyFont="1" applyFill="1" applyBorder="1" applyAlignment="1">
      <alignment horizontal="center" vertical="center"/>
    </xf>
    <xf numFmtId="43" fontId="13" fillId="35" borderId="6" xfId="42" applyFont="1" applyFill="1" applyBorder="1" applyAlignment="1">
      <alignment horizontal="center" vertical="center"/>
    </xf>
    <xf numFmtId="43" fontId="13" fillId="35" borderId="2" xfId="42" applyFont="1" applyFill="1" applyBorder="1" applyAlignment="1">
      <alignment horizontal="center" vertical="center"/>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43" fontId="12" fillId="35" borderId="6" xfId="42" quotePrefix="1" applyFont="1" applyFill="1" applyBorder="1" applyAlignment="1">
      <alignment horizontal="center" vertical="center"/>
    </xf>
    <xf numFmtId="43" fontId="12" fillId="35" borderId="2" xfId="42" quotePrefix="1" applyFont="1" applyFill="1" applyBorder="1" applyAlignment="1">
      <alignment horizontal="center" vertical="center"/>
    </xf>
    <xf numFmtId="43" fontId="23" fillId="0" borderId="6" xfId="42" quotePrefix="1" applyFont="1" applyBorder="1" applyAlignment="1">
      <alignment horizontal="center" vertical="center"/>
    </xf>
    <xf numFmtId="43" fontId="23" fillId="0" borderId="2" xfId="42" quotePrefix="1" applyFont="1" applyBorder="1" applyAlignment="1">
      <alignment horizontal="center" vertical="center"/>
    </xf>
    <xf numFmtId="0" fontId="12" fillId="35" borderId="3" xfId="0" applyFont="1" applyFill="1" applyBorder="1" applyAlignment="1">
      <alignment horizontal="left" vertical="center" wrapText="1"/>
    </xf>
    <xf numFmtId="0" fontId="58" fillId="35" borderId="3" xfId="0" applyFont="1" applyFill="1" applyBorder="1" applyAlignment="1">
      <alignment horizontal="left" vertical="center" wrapText="1"/>
    </xf>
    <xf numFmtId="0" fontId="12" fillId="35" borderId="4"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10" fillId="34" borderId="4" xfId="0" applyFont="1" applyFill="1" applyBorder="1" applyAlignment="1">
      <alignment horizontal="center" vertical="center" wrapText="1"/>
    </xf>
    <xf numFmtId="0" fontId="10" fillId="34" borderId="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2" fillId="0" borderId="4" xfId="0" applyFont="1" applyBorder="1" applyAlignment="1">
      <alignment horizontal="justify" vertical="center"/>
    </xf>
    <xf numFmtId="0" fontId="12" fillId="0" borderId="7" xfId="0" applyFont="1" applyBorder="1" applyAlignment="1">
      <alignment horizontal="justify" vertical="center"/>
    </xf>
    <xf numFmtId="0" fontId="12" fillId="0" borderId="10" xfId="0" applyFont="1" applyBorder="1" applyAlignment="1">
      <alignment horizontal="justify" vertical="center"/>
    </xf>
    <xf numFmtId="0" fontId="12" fillId="34" borderId="6" xfId="0" applyFont="1" applyFill="1" applyBorder="1" applyAlignment="1">
      <alignment horizontal="center" vertical="center" wrapText="1"/>
    </xf>
    <xf numFmtId="0" fontId="12" fillId="34" borderId="2" xfId="0" applyFont="1" applyFill="1" applyBorder="1" applyAlignment="1">
      <alignment horizontal="center" vertical="center" wrapText="1"/>
    </xf>
    <xf numFmtId="4" fontId="12" fillId="34" borderId="4" xfId="0" applyNumberFormat="1" applyFont="1" applyFill="1" applyBorder="1" applyAlignment="1">
      <alignment horizontal="center" vertical="center"/>
    </xf>
    <xf numFmtId="4" fontId="12" fillId="34" borderId="7" xfId="0" applyNumberFormat="1" applyFont="1" applyFill="1" applyBorder="1" applyAlignment="1">
      <alignment horizontal="center" vertical="center"/>
    </xf>
    <xf numFmtId="4" fontId="12" fillId="34" borderId="10" xfId="0" applyNumberFormat="1"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8"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9" xfId="0" applyFont="1" applyFill="1" applyBorder="1" applyAlignment="1">
      <alignment horizontal="center" vertical="center" wrapText="1"/>
    </xf>
    <xf numFmtId="0" fontId="12" fillId="35" borderId="3" xfId="0" quotePrefix="1" applyFont="1" applyFill="1" applyBorder="1" applyAlignment="1">
      <alignment horizontal="center" vertical="center"/>
    </xf>
    <xf numFmtId="0" fontId="12" fillId="35" borderId="6" xfId="0" applyFont="1" applyFill="1" applyBorder="1" applyAlignment="1">
      <alignment horizontal="center" vertical="center"/>
    </xf>
    <xf numFmtId="0" fontId="12" fillId="35" borderId="2" xfId="0" applyFont="1" applyFill="1" applyBorder="1" applyAlignment="1">
      <alignment horizontal="center" vertical="center"/>
    </xf>
    <xf numFmtId="0" fontId="14" fillId="34" borderId="6" xfId="0" applyFont="1" applyFill="1" applyBorder="1" applyAlignment="1">
      <alignment horizontal="center" vertical="center" wrapText="1"/>
    </xf>
    <xf numFmtId="0" fontId="11" fillId="34" borderId="2" xfId="0" applyFont="1" applyFill="1" applyBorder="1" applyAlignment="1">
      <alignment horizontal="center" vertical="center" wrapText="1"/>
    </xf>
    <xf numFmtId="0" fontId="14" fillId="34" borderId="4" xfId="0" applyFont="1" applyFill="1" applyBorder="1" applyAlignment="1">
      <alignment horizontal="center" vertical="center"/>
    </xf>
    <xf numFmtId="0" fontId="14" fillId="34" borderId="7" xfId="0" applyFont="1" applyFill="1" applyBorder="1" applyAlignment="1">
      <alignment horizontal="center" vertical="center"/>
    </xf>
    <xf numFmtId="0" fontId="14" fillId="34" borderId="10" xfId="0" applyFont="1" applyFill="1" applyBorder="1" applyAlignment="1">
      <alignment horizontal="center" vertical="center"/>
    </xf>
    <xf numFmtId="0" fontId="14" fillId="34" borderId="9" xfId="0" applyFont="1" applyFill="1" applyBorder="1" applyAlignment="1">
      <alignment horizontal="center" vertical="center"/>
    </xf>
    <xf numFmtId="0" fontId="14" fillId="0" borderId="14" xfId="0" applyFont="1" applyBorder="1" applyAlignment="1">
      <alignment horizontal="left" vertical="top" wrapText="1"/>
    </xf>
    <xf numFmtId="0" fontId="0" fillId="0" borderId="9" xfId="0" applyBorder="1" applyAlignment="1">
      <alignment vertical="top" wrapText="1"/>
    </xf>
    <xf numFmtId="0" fontId="14" fillId="0" borderId="12" xfId="0" applyFont="1" applyBorder="1" applyAlignment="1">
      <alignment horizontal="left" vertical="top" wrapText="1"/>
    </xf>
    <xf numFmtId="0" fontId="0" fillId="0" borderId="13" xfId="0" applyBorder="1" applyAlignment="1">
      <alignment vertical="top" wrapText="1"/>
    </xf>
    <xf numFmtId="4" fontId="14" fillId="34" borderId="4" xfId="0" applyNumberFormat="1" applyFont="1" applyFill="1" applyBorder="1" applyAlignment="1">
      <alignment horizontal="center" vertical="center"/>
    </xf>
    <xf numFmtId="4" fontId="14" fillId="34" borderId="7" xfId="0" applyNumberFormat="1" applyFont="1" applyFill="1" applyBorder="1" applyAlignment="1">
      <alignment horizontal="center" vertical="center"/>
    </xf>
    <xf numFmtId="4" fontId="14" fillId="34" borderId="10" xfId="0" applyNumberFormat="1" applyFont="1" applyFill="1" applyBorder="1" applyAlignment="1">
      <alignment horizontal="center" vertical="center"/>
    </xf>
    <xf numFmtId="0" fontId="14" fillId="34" borderId="11" xfId="0" applyFont="1" applyFill="1" applyBorder="1" applyAlignment="1">
      <alignment horizontal="justify" vertical="center" wrapText="1"/>
    </xf>
    <xf numFmtId="0" fontId="14" fillId="34" borderId="8" xfId="0" applyFont="1" applyFill="1" applyBorder="1" applyAlignment="1">
      <alignment horizontal="justify" vertical="center" wrapText="1"/>
    </xf>
    <xf numFmtId="0" fontId="14" fillId="34" borderId="14" xfId="0" applyFont="1" applyFill="1" applyBorder="1" applyAlignment="1">
      <alignment horizontal="justify" vertical="center" wrapText="1"/>
    </xf>
    <xf numFmtId="0" fontId="14" fillId="34" borderId="9" xfId="0" applyFont="1" applyFill="1" applyBorder="1" applyAlignment="1">
      <alignment horizontal="justify" vertical="center" wrapText="1"/>
    </xf>
    <xf numFmtId="0" fontId="25" fillId="34" borderId="4" xfId="0" applyFont="1" applyFill="1" applyBorder="1" applyAlignment="1">
      <alignment horizontal="center" vertical="center" wrapText="1"/>
    </xf>
    <xf numFmtId="0" fontId="25" fillId="34" borderId="7" xfId="0" applyFont="1" applyFill="1" applyBorder="1" applyAlignment="1">
      <alignment horizontal="center" vertical="center" wrapText="1"/>
    </xf>
    <xf numFmtId="2" fontId="25" fillId="34" borderId="6" xfId="0" applyNumberFormat="1" applyFont="1" applyFill="1" applyBorder="1" applyAlignment="1">
      <alignment horizontal="center" wrapText="1"/>
    </xf>
    <xf numFmtId="2" fontId="25" fillId="34" borderId="1" xfId="0" applyNumberFormat="1" applyFont="1" applyFill="1" applyBorder="1" applyAlignment="1">
      <alignment horizontal="center" wrapText="1"/>
    </xf>
    <xf numFmtId="0" fontId="16" fillId="34" borderId="1" xfId="0" applyFont="1" applyFill="1" applyBorder="1" applyAlignment="1">
      <alignment horizontal="center" vertical="center" wrapText="1"/>
    </xf>
    <xf numFmtId="0" fontId="25" fillId="34" borderId="6" xfId="0" applyFont="1" applyFill="1" applyBorder="1" applyAlignment="1">
      <alignment horizontal="center" vertical="center" wrapText="1"/>
    </xf>
    <xf numFmtId="0" fontId="25" fillId="34" borderId="1" xfId="0" applyFont="1" applyFill="1" applyBorder="1" applyAlignment="1">
      <alignment horizontal="center" vertical="center" wrapText="1"/>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4" fillId="34" borderId="2" xfId="0" applyFont="1" applyFill="1" applyBorder="1" applyAlignment="1">
      <alignment horizontal="center" vertical="center" wrapText="1"/>
    </xf>
    <xf numFmtId="0" fontId="10" fillId="34" borderId="11" xfId="97" applyFont="1" applyFill="1" applyBorder="1" applyAlignment="1">
      <alignment horizontal="center" vertical="center" wrapText="1"/>
    </xf>
    <xf numFmtId="0" fontId="10" fillId="34" borderId="15" xfId="97" applyFont="1" applyFill="1" applyBorder="1" applyAlignment="1">
      <alignment horizontal="center" vertical="center" wrapText="1"/>
    </xf>
    <xf numFmtId="0" fontId="10" fillId="34" borderId="8" xfId="97" applyFont="1" applyFill="1" applyBorder="1" applyAlignment="1">
      <alignment horizontal="center" vertical="center" wrapText="1"/>
    </xf>
    <xf numFmtId="0" fontId="10" fillId="34" borderId="14" xfId="97" applyFont="1" applyFill="1" applyBorder="1" applyAlignment="1">
      <alignment horizontal="center" vertical="center" wrapText="1"/>
    </xf>
    <xf numFmtId="0" fontId="10" fillId="34" borderId="5" xfId="97" applyFont="1" applyFill="1" applyBorder="1" applyAlignment="1">
      <alignment horizontal="center" vertical="center" wrapText="1"/>
    </xf>
    <xf numFmtId="0" fontId="10" fillId="34" borderId="9" xfId="97" applyFont="1" applyFill="1" applyBorder="1" applyAlignment="1">
      <alignment horizontal="center" vertical="center" wrapText="1"/>
    </xf>
    <xf numFmtId="0" fontId="0" fillId="0" borderId="7" xfId="0" applyBorder="1" applyAlignment="1">
      <alignment horizontal="justify"/>
    </xf>
    <xf numFmtId="0" fontId="0" fillId="0" borderId="10" xfId="0" applyBorder="1" applyAlignment="1">
      <alignment horizontal="justify"/>
    </xf>
    <xf numFmtId="0" fontId="12" fillId="0" borderId="4" xfId="97" applyFont="1" applyBorder="1" applyAlignment="1">
      <alignment horizontal="justify" vertical="center"/>
    </xf>
    <xf numFmtId="0" fontId="12" fillId="0" borderId="7" xfId="97" applyFont="1" applyBorder="1" applyAlignment="1">
      <alignment horizontal="justify" vertical="center"/>
    </xf>
    <xf numFmtId="0" fontId="12" fillId="0" borderId="10" xfId="97" applyFont="1" applyBorder="1" applyAlignment="1">
      <alignment horizontal="justify" vertical="center"/>
    </xf>
    <xf numFmtId="0" fontId="12" fillId="34" borderId="6" xfId="97" applyFont="1" applyFill="1" applyBorder="1" applyAlignment="1">
      <alignment horizontal="center" vertical="center"/>
    </xf>
    <xf numFmtId="0" fontId="12" fillId="34" borderId="1" xfId="97" applyFont="1" applyFill="1" applyBorder="1" applyAlignment="1">
      <alignment horizontal="center" vertical="center"/>
    </xf>
    <xf numFmtId="0" fontId="12" fillId="34" borderId="2" xfId="97" applyFont="1" applyFill="1" applyBorder="1" applyAlignment="1">
      <alignment horizontal="center" vertical="center"/>
    </xf>
    <xf numFmtId="0" fontId="12" fillId="34" borderId="1" xfId="97" applyFont="1" applyFill="1" applyBorder="1" applyAlignment="1">
      <alignment horizontal="center" vertical="center" wrapText="1"/>
    </xf>
    <xf numFmtId="0" fontId="13" fillId="34" borderId="1" xfId="97" applyFont="1" applyFill="1" applyBorder="1" applyAlignment="1">
      <alignment horizontal="center" vertical="center" wrapText="1"/>
    </xf>
    <xf numFmtId="0" fontId="13" fillId="34" borderId="2" xfId="97" applyFont="1" applyFill="1" applyBorder="1" applyAlignment="1">
      <alignment horizontal="center" vertical="center" wrapText="1"/>
    </xf>
    <xf numFmtId="0" fontId="12" fillId="34" borderId="4" xfId="97" applyFont="1" applyFill="1" applyBorder="1" applyAlignment="1">
      <alignment horizontal="center" vertical="center" wrapText="1"/>
    </xf>
    <xf numFmtId="0" fontId="12" fillId="34" borderId="7" xfId="97" applyFont="1" applyFill="1" applyBorder="1" applyAlignment="1">
      <alignment horizontal="center" vertical="center" wrapText="1"/>
    </xf>
    <xf numFmtId="0" fontId="12" fillId="34" borderId="10" xfId="97" applyFont="1" applyFill="1" applyBorder="1" applyAlignment="1">
      <alignment horizontal="center" vertical="center" wrapText="1"/>
    </xf>
    <xf numFmtId="0" fontId="12" fillId="34" borderId="4" xfId="97" applyFont="1" applyFill="1" applyBorder="1" applyAlignment="1">
      <alignment horizontal="center" wrapText="1"/>
    </xf>
    <xf numFmtId="0" fontId="12" fillId="34" borderId="7" xfId="97" applyFont="1" applyFill="1" applyBorder="1" applyAlignment="1">
      <alignment horizontal="center" wrapText="1"/>
    </xf>
    <xf numFmtId="0" fontId="12" fillId="34" borderId="10" xfId="97" applyFont="1" applyFill="1" applyBorder="1" applyAlignment="1">
      <alignment horizontal="center" wrapText="1"/>
    </xf>
    <xf numFmtId="0" fontId="14" fillId="0" borderId="12" xfId="0" quotePrefix="1" applyFont="1" applyBorder="1" applyAlignment="1">
      <alignment horizontal="justify" vertical="center"/>
    </xf>
    <xf numFmtId="0" fontId="14" fillId="0" borderId="0" xfId="0" quotePrefix="1" applyFont="1" applyBorder="1" applyAlignment="1">
      <alignment horizontal="justify" vertical="center"/>
    </xf>
    <xf numFmtId="0" fontId="14" fillId="0" borderId="13" xfId="0" quotePrefix="1" applyFont="1" applyBorder="1" applyAlignment="1">
      <alignment horizontal="justify" vertical="center"/>
    </xf>
    <xf numFmtId="0" fontId="12" fillId="0" borderId="4" xfId="0" applyFont="1" applyFill="1" applyBorder="1" applyAlignment="1">
      <alignment horizontal="justify" vertical="center"/>
    </xf>
    <xf numFmtId="0" fontId="12" fillId="0" borderId="7" xfId="0" applyFont="1" applyFill="1" applyBorder="1" applyAlignment="1">
      <alignment horizontal="justify" vertical="center"/>
    </xf>
    <xf numFmtId="0" fontId="12" fillId="0" borderId="10" xfId="0" applyFont="1" applyFill="1" applyBorder="1" applyAlignment="1">
      <alignment horizontal="justify" vertical="center"/>
    </xf>
    <xf numFmtId="0" fontId="14" fillId="34" borderId="4" xfId="0" applyFont="1" applyFill="1" applyBorder="1" applyAlignment="1">
      <alignment horizontal="justify" vertical="center" wrapText="1"/>
    </xf>
    <xf numFmtId="0" fontId="14" fillId="34" borderId="7" xfId="0" applyFont="1" applyFill="1" applyBorder="1" applyAlignment="1">
      <alignment horizontal="justify" vertical="center" wrapText="1"/>
    </xf>
    <xf numFmtId="0" fontId="14" fillId="34" borderId="10" xfId="0" applyFont="1" applyFill="1" applyBorder="1" applyAlignment="1">
      <alignment horizontal="justify" vertical="center" wrapText="1"/>
    </xf>
    <xf numFmtId="0" fontId="12" fillId="0" borderId="12" xfId="0" applyFont="1" applyBorder="1" applyAlignment="1">
      <alignment horizontal="justify" vertical="center"/>
    </xf>
    <xf numFmtId="0" fontId="12" fillId="0" borderId="0" xfId="0" quotePrefix="1" applyFont="1" applyBorder="1" applyAlignment="1">
      <alignment horizontal="justify" vertical="center"/>
    </xf>
    <xf numFmtId="0" fontId="12" fillId="0" borderId="13" xfId="0" quotePrefix="1" applyFont="1" applyBorder="1" applyAlignment="1">
      <alignment horizontal="justify" vertical="center"/>
    </xf>
    <xf numFmtId="0" fontId="14" fillId="0" borderId="14" xfId="0" quotePrefix="1" applyFont="1" applyBorder="1" applyAlignment="1">
      <alignment horizontal="justify" vertical="center"/>
    </xf>
    <xf numFmtId="0" fontId="14" fillId="0" borderId="5" xfId="0" quotePrefix="1" applyFont="1" applyBorder="1" applyAlignment="1">
      <alignment horizontal="justify" vertical="center"/>
    </xf>
    <xf numFmtId="0" fontId="14" fillId="0" borderId="9" xfId="0" quotePrefix="1" applyFont="1" applyBorder="1" applyAlignment="1">
      <alignment horizontal="justify" vertical="center"/>
    </xf>
    <xf numFmtId="0" fontId="12" fillId="35" borderId="4" xfId="0" applyFont="1" applyFill="1" applyBorder="1" applyAlignment="1">
      <alignment horizontal="center" vertical="center" wrapText="1"/>
    </xf>
    <xf numFmtId="0" fontId="12" fillId="35" borderId="7"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0" borderId="12" xfId="0" quotePrefix="1" applyFont="1" applyBorder="1" applyAlignment="1">
      <alignment horizontal="justify" vertical="center"/>
    </xf>
    <xf numFmtId="0" fontId="12" fillId="0" borderId="12" xfId="0" applyFont="1" applyBorder="1" applyAlignment="1">
      <alignment horizontal="justify" vertical="center" wrapText="1"/>
    </xf>
    <xf numFmtId="0" fontId="12" fillId="0" borderId="14" xfId="0" quotePrefix="1" applyFont="1" applyBorder="1" applyAlignment="1">
      <alignment horizontal="justify" vertical="center"/>
    </xf>
    <xf numFmtId="0" fontId="12" fillId="0" borderId="5" xfId="0" quotePrefix="1" applyFont="1" applyBorder="1" applyAlignment="1">
      <alignment horizontal="justify" vertical="center"/>
    </xf>
    <xf numFmtId="0" fontId="12" fillId="0" borderId="9" xfId="0" quotePrefix="1" applyFont="1" applyBorder="1" applyAlignment="1">
      <alignment horizontal="justify" vertical="center"/>
    </xf>
    <xf numFmtId="0" fontId="12" fillId="0" borderId="14" xfId="0" applyFont="1" applyBorder="1" applyAlignment="1">
      <alignment horizontal="justify"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left" vertical="center"/>
    </xf>
    <xf numFmtId="0" fontId="12" fillId="0" borderId="0" xfId="0" quotePrefix="1" applyFont="1" applyBorder="1" applyAlignment="1">
      <alignment horizontal="left" vertical="center"/>
    </xf>
    <xf numFmtId="0" fontId="12" fillId="0" borderId="13" xfId="0" quotePrefix="1" applyFont="1" applyBorder="1" applyAlignment="1">
      <alignment horizontal="left" vertical="center"/>
    </xf>
    <xf numFmtId="0" fontId="14" fillId="0" borderId="12" xfId="0" quotePrefix="1" applyFont="1" applyBorder="1" applyAlignment="1">
      <alignment horizontal="left" vertical="center"/>
    </xf>
    <xf numFmtId="0" fontId="14" fillId="0" borderId="0" xfId="0" quotePrefix="1" applyFont="1" applyBorder="1" applyAlignment="1">
      <alignment horizontal="left" vertical="center"/>
    </xf>
    <xf numFmtId="0" fontId="14" fillId="0" borderId="13" xfId="0" quotePrefix="1" applyFont="1" applyBorder="1" applyAlignment="1">
      <alignment horizontal="left" vertical="center"/>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46" fillId="35" borderId="12" xfId="0" applyFont="1" applyFill="1" applyBorder="1" applyAlignment="1">
      <alignment vertical="center" wrapText="1"/>
    </xf>
    <xf numFmtId="0" fontId="46" fillId="35" borderId="0" xfId="0" applyFont="1" applyFill="1" applyBorder="1" applyAlignment="1">
      <alignment vertical="center" wrapText="1"/>
    </xf>
    <xf numFmtId="0" fontId="46" fillId="35" borderId="13" xfId="0" applyFont="1" applyFill="1" applyBorder="1" applyAlignment="1">
      <alignment vertical="center" wrapText="1"/>
    </xf>
    <xf numFmtId="0" fontId="14" fillId="34" borderId="4" xfId="0" applyFont="1" applyFill="1" applyBorder="1" applyAlignment="1">
      <alignment horizontal="center" vertical="center" wrapText="1"/>
    </xf>
    <xf numFmtId="0" fontId="14" fillId="34" borderId="7"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46" fillId="35" borderId="12" xfId="0" applyFont="1" applyFill="1" applyBorder="1" applyAlignment="1">
      <alignment vertical="center"/>
    </xf>
    <xf numFmtId="0" fontId="46" fillId="35" borderId="0" xfId="0" applyFont="1" applyFill="1" applyBorder="1" applyAlignment="1">
      <alignment vertical="center"/>
    </xf>
    <xf numFmtId="0" fontId="46" fillId="35" borderId="13" xfId="0" applyFont="1" applyFill="1" applyBorder="1" applyAlignment="1">
      <alignment vertical="center"/>
    </xf>
    <xf numFmtId="0" fontId="46" fillId="35" borderId="14" xfId="0" applyFont="1" applyFill="1" applyBorder="1" applyAlignment="1">
      <alignment vertical="center" wrapText="1"/>
    </xf>
    <xf numFmtId="0" fontId="46" fillId="35" borderId="5" xfId="0" applyFont="1" applyFill="1" applyBorder="1" applyAlignment="1">
      <alignment vertical="center" wrapText="1"/>
    </xf>
    <xf numFmtId="0" fontId="46" fillId="35" borderId="9" xfId="0" applyFont="1" applyFill="1" applyBorder="1" applyAlignment="1">
      <alignment vertical="center" wrapText="1"/>
    </xf>
    <xf numFmtId="0" fontId="11" fillId="0" borderId="0" xfId="0" applyFont="1" applyBorder="1" applyAlignment="1">
      <alignment horizontal="center"/>
    </xf>
    <xf numFmtId="0" fontId="46" fillId="35" borderId="14" xfId="0" applyFont="1" applyFill="1" applyBorder="1" applyAlignment="1">
      <alignment horizontal="justify" vertical="justify" wrapText="1"/>
    </xf>
    <xf numFmtId="0" fontId="0" fillId="0" borderId="5" xfId="0" applyBorder="1" applyAlignment="1">
      <alignment horizontal="justify" vertical="justify" wrapText="1"/>
    </xf>
    <xf numFmtId="0" fontId="0" fillId="0" borderId="9" xfId="0" applyBorder="1" applyAlignment="1">
      <alignment horizontal="justify" vertical="justify" wrapText="1"/>
    </xf>
    <xf numFmtId="0" fontId="11" fillId="0" borderId="0" xfId="0" applyFont="1" applyAlignment="1">
      <alignment horizontal="center"/>
    </xf>
    <xf numFmtId="0" fontId="46" fillId="35" borderId="12" xfId="0" applyFont="1" applyFill="1" applyBorder="1" applyAlignment="1">
      <alignment horizontal="left" vertical="center" wrapText="1"/>
    </xf>
    <xf numFmtId="0" fontId="46" fillId="35" borderId="0" xfId="0" applyFont="1" applyFill="1" applyBorder="1" applyAlignment="1">
      <alignment horizontal="left" vertical="center" wrapText="1"/>
    </xf>
    <xf numFmtId="0" fontId="46" fillId="35" borderId="13" xfId="0" applyFont="1" applyFill="1" applyBorder="1" applyAlignment="1">
      <alignment horizontal="left" vertical="center" wrapText="1"/>
    </xf>
    <xf numFmtId="0" fontId="46" fillId="0" borderId="12" xfId="0" applyFont="1" applyFill="1" applyBorder="1" applyAlignment="1">
      <alignment vertical="top"/>
    </xf>
    <xf numFmtId="0" fontId="46" fillId="0" borderId="0" xfId="0" applyFont="1" applyFill="1" applyBorder="1" applyAlignment="1">
      <alignment vertical="top"/>
    </xf>
    <xf numFmtId="0" fontId="46" fillId="0" borderId="13" xfId="0" applyFont="1" applyFill="1" applyBorder="1" applyAlignment="1">
      <alignment vertical="top"/>
    </xf>
    <xf numFmtId="0" fontId="46" fillId="0" borderId="12" xfId="0" applyFont="1" applyFill="1" applyBorder="1" applyAlignment="1">
      <alignment vertical="center"/>
    </xf>
    <xf numFmtId="0" fontId="46" fillId="0" borderId="0" xfId="0" applyFont="1" applyFill="1" applyBorder="1" applyAlignment="1">
      <alignment vertical="center"/>
    </xf>
    <xf numFmtId="0" fontId="46" fillId="0" borderId="13" xfId="0" applyFont="1" applyFill="1" applyBorder="1" applyAlignment="1">
      <alignment vertical="center"/>
    </xf>
    <xf numFmtId="0" fontId="46" fillId="0" borderId="14" xfId="0" applyFont="1" applyFill="1" applyBorder="1" applyAlignment="1">
      <alignment vertical="center" wrapText="1"/>
    </xf>
    <xf numFmtId="0" fontId="46" fillId="0" borderId="5" xfId="0" applyFont="1" applyFill="1" applyBorder="1" applyAlignment="1">
      <alignment vertical="center" wrapText="1"/>
    </xf>
    <xf numFmtId="0" fontId="46" fillId="0" borderId="9" xfId="0" applyFont="1" applyFill="1" applyBorder="1" applyAlignment="1">
      <alignment vertical="center" wrapText="1"/>
    </xf>
    <xf numFmtId="0" fontId="46" fillId="0" borderId="12" xfId="0" applyFont="1" applyFill="1" applyBorder="1" applyAlignment="1">
      <alignment vertical="center" wrapText="1"/>
    </xf>
    <xf numFmtId="0" fontId="46" fillId="0" borderId="0" xfId="0" applyFont="1" applyFill="1" applyBorder="1" applyAlignment="1">
      <alignment vertical="center" wrapText="1"/>
    </xf>
    <xf numFmtId="0" fontId="46" fillId="0" borderId="13" xfId="0" applyFont="1" applyFill="1" applyBorder="1" applyAlignment="1">
      <alignmen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3" fillId="0" borderId="11" xfId="0" applyFont="1" applyBorder="1" applyAlignment="1">
      <alignment horizontal="center" vertical="top"/>
    </xf>
    <xf numFmtId="0" fontId="13" fillId="0" borderId="15" xfId="0" applyFont="1" applyBorder="1" applyAlignment="1">
      <alignment horizontal="center" vertical="top"/>
    </xf>
    <xf numFmtId="0" fontId="13" fillId="0" borderId="8" xfId="0" applyFont="1" applyBorder="1" applyAlignment="1">
      <alignment horizontal="center" vertical="top"/>
    </xf>
    <xf numFmtId="0" fontId="12" fillId="0" borderId="12" xfId="0" applyFont="1" applyFill="1" applyBorder="1" applyAlignment="1">
      <alignment vertical="top"/>
    </xf>
    <xf numFmtId="0" fontId="12" fillId="0" borderId="0" xfId="0" applyFont="1" applyFill="1" applyBorder="1" applyAlignment="1">
      <alignment vertical="top"/>
    </xf>
    <xf numFmtId="0" fontId="12" fillId="0" borderId="13" xfId="0" applyFont="1" applyFill="1" applyBorder="1" applyAlignment="1">
      <alignment vertical="top"/>
    </xf>
    <xf numFmtId="0" fontId="12" fillId="35" borderId="12" xfId="0" applyFont="1" applyFill="1" applyBorder="1" applyAlignment="1">
      <alignment vertical="center"/>
    </xf>
    <xf numFmtId="0" fontId="12" fillId="35" borderId="0" xfId="0" applyFont="1" applyFill="1" applyBorder="1" applyAlignment="1">
      <alignment vertical="center"/>
    </xf>
    <xf numFmtId="0" fontId="12" fillId="35" borderId="13" xfId="0" applyFont="1" applyFill="1" applyBorder="1" applyAlignment="1">
      <alignment vertical="center"/>
    </xf>
    <xf numFmtId="0" fontId="23" fillId="0" borderId="14" xfId="0" applyFont="1" applyBorder="1" applyAlignment="1">
      <alignment horizontal="left" vertical="top"/>
    </xf>
    <xf numFmtId="0" fontId="23" fillId="0" borderId="5" xfId="0" applyFont="1" applyBorder="1" applyAlignment="1">
      <alignment horizontal="left" vertical="top"/>
    </xf>
    <xf numFmtId="0" fontId="23" fillId="0" borderId="9" xfId="0" applyFont="1" applyBorder="1" applyAlignment="1">
      <alignment horizontal="left" vertical="top"/>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2" xfId="0" applyFont="1" applyFill="1" applyBorder="1" applyAlignment="1">
      <alignment vertical="center" wrapText="1"/>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12" fillId="35" borderId="12" xfId="66" applyFont="1" applyFill="1" applyBorder="1" applyAlignment="1">
      <alignment vertical="top"/>
    </xf>
    <xf numFmtId="0" fontId="12" fillId="35" borderId="0" xfId="66" applyFont="1" applyFill="1" applyBorder="1" applyAlignment="1">
      <alignment vertical="top"/>
    </xf>
    <xf numFmtId="0" fontId="12" fillId="35" borderId="13" xfId="66" applyFont="1" applyFill="1" applyBorder="1" applyAlignment="1">
      <alignment vertical="top"/>
    </xf>
    <xf numFmtId="0" fontId="12" fillId="35" borderId="12" xfId="66" applyFont="1" applyFill="1" applyBorder="1" applyAlignment="1">
      <alignment horizontal="left" vertical="top" wrapText="1"/>
    </xf>
    <xf numFmtId="0" fontId="12" fillId="35" borderId="0" xfId="66" applyFont="1" applyFill="1" applyBorder="1" applyAlignment="1">
      <alignment horizontal="left" vertical="top" wrapText="1"/>
    </xf>
    <xf numFmtId="0" fontId="12" fillId="35" borderId="13" xfId="66" applyFont="1" applyFill="1" applyBorder="1" applyAlignment="1">
      <alignment horizontal="left" vertical="top" wrapText="1"/>
    </xf>
    <xf numFmtId="0" fontId="12" fillId="35" borderId="14" xfId="66" applyFont="1" applyFill="1" applyBorder="1" applyAlignment="1">
      <alignment vertical="top"/>
    </xf>
    <xf numFmtId="0" fontId="12" fillId="35" borderId="5" xfId="66" applyFont="1" applyFill="1" applyBorder="1" applyAlignment="1">
      <alignment vertical="top"/>
    </xf>
    <xf numFmtId="0" fontId="12" fillId="35" borderId="9" xfId="66" applyFont="1" applyFill="1" applyBorder="1" applyAlignment="1">
      <alignment vertical="top"/>
    </xf>
    <xf numFmtId="0" fontId="14" fillId="36" borderId="11" xfId="66" applyFont="1" applyFill="1" applyBorder="1" applyAlignment="1">
      <alignment horizontal="center" vertical="center" wrapText="1"/>
    </xf>
    <xf numFmtId="0" fontId="14" fillId="36" borderId="14" xfId="66" applyFont="1" applyFill="1" applyBorder="1" applyAlignment="1">
      <alignment horizontal="center" vertical="center" wrapText="1"/>
    </xf>
    <xf numFmtId="0" fontId="14" fillId="36" borderId="6" xfId="66" applyFont="1" applyFill="1" applyBorder="1" applyAlignment="1">
      <alignment horizontal="center" vertical="center" wrapText="1"/>
    </xf>
    <xf numFmtId="0" fontId="14" fillId="36" borderId="2" xfId="66" applyFont="1" applyFill="1" applyBorder="1" applyAlignment="1">
      <alignment horizontal="center" vertical="center" wrapText="1"/>
    </xf>
    <xf numFmtId="0" fontId="14" fillId="36" borderId="4" xfId="66" applyFont="1" applyFill="1" applyBorder="1" applyAlignment="1">
      <alignment horizontal="center" vertical="center" wrapText="1"/>
    </xf>
    <xf numFmtId="0" fontId="14" fillId="36" borderId="7" xfId="66" applyFont="1" applyFill="1" applyBorder="1" applyAlignment="1">
      <alignment horizontal="center" vertical="center" wrapText="1"/>
    </xf>
    <xf numFmtId="0" fontId="14" fillId="36" borderId="10" xfId="66" applyFont="1" applyFill="1" applyBorder="1" applyAlignment="1">
      <alignment horizontal="center" vertical="center" wrapText="1"/>
    </xf>
    <xf numFmtId="0" fontId="12" fillId="35" borderId="12" xfId="66" applyFont="1" applyFill="1" applyBorder="1" applyAlignment="1">
      <alignment vertical="center" wrapText="1"/>
    </xf>
    <xf numFmtId="0" fontId="12" fillId="35" borderId="0" xfId="66" applyFont="1" applyFill="1" applyBorder="1" applyAlignment="1">
      <alignment vertical="center" wrapText="1"/>
    </xf>
    <xf numFmtId="0" fontId="12" fillId="35" borderId="13" xfId="66" applyFont="1" applyFill="1" applyBorder="1" applyAlignment="1">
      <alignment vertical="center" wrapText="1"/>
    </xf>
    <xf numFmtId="0" fontId="12" fillId="0" borderId="12" xfId="66" applyFont="1" applyFill="1" applyBorder="1" applyAlignment="1">
      <alignment horizontal="left" vertical="top" wrapText="1"/>
    </xf>
    <xf numFmtId="0" fontId="12" fillId="0" borderId="0" xfId="66" applyFont="1" applyFill="1" applyBorder="1" applyAlignment="1">
      <alignment horizontal="left" vertical="top" wrapText="1"/>
    </xf>
    <xf numFmtId="0" fontId="12" fillId="0" borderId="13" xfId="66" applyFont="1" applyFill="1" applyBorder="1" applyAlignment="1">
      <alignment horizontal="left" vertical="top" wrapText="1"/>
    </xf>
    <xf numFmtId="0" fontId="12" fillId="0" borderId="11" xfId="66" applyFont="1" applyFill="1" applyBorder="1" applyAlignment="1">
      <alignment horizontal="left" vertical="top" wrapText="1"/>
    </xf>
    <xf numFmtId="0" fontId="12" fillId="0" borderId="15" xfId="66" applyFont="1" applyFill="1" applyBorder="1" applyAlignment="1">
      <alignment horizontal="left" vertical="top" wrapText="1"/>
    </xf>
    <xf numFmtId="0" fontId="12" fillId="0" borderId="8" xfId="66" applyFont="1" applyFill="1" applyBorder="1" applyAlignment="1">
      <alignment horizontal="left" vertical="top" wrapText="1"/>
    </xf>
    <xf numFmtId="0" fontId="12" fillId="0" borderId="12" xfId="66" applyFont="1" applyFill="1" applyBorder="1" applyAlignment="1">
      <alignment vertical="top"/>
    </xf>
    <xf numFmtId="0" fontId="12" fillId="0" borderId="0" xfId="66" applyFont="1" applyFill="1" applyBorder="1" applyAlignment="1">
      <alignment vertical="top"/>
    </xf>
    <xf numFmtId="0" fontId="12" fillId="0" borderId="13" xfId="66" applyFont="1" applyFill="1" applyBorder="1" applyAlignment="1">
      <alignment vertical="top"/>
    </xf>
    <xf numFmtId="0" fontId="12" fillId="0" borderId="12"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2" fillId="0" borderId="13" xfId="66" applyFont="1" applyFill="1" applyBorder="1" applyAlignment="1">
      <alignment horizontal="left" vertical="center" wrapText="1"/>
    </xf>
    <xf numFmtId="0" fontId="12" fillId="0" borderId="12" xfId="84" applyFont="1" applyFill="1" applyBorder="1" applyAlignment="1">
      <alignment vertical="center" wrapText="1"/>
    </xf>
    <xf numFmtId="0" fontId="12" fillId="0" borderId="0" xfId="84" applyFont="1" applyFill="1" applyBorder="1" applyAlignment="1">
      <alignment vertical="center" wrapText="1"/>
    </xf>
    <xf numFmtId="0" fontId="12" fillId="0" borderId="13" xfId="84" applyFont="1" applyFill="1" applyBorder="1" applyAlignment="1">
      <alignment vertical="center" wrapText="1"/>
    </xf>
    <xf numFmtId="0" fontId="12" fillId="0" borderId="12" xfId="84" applyFont="1" applyFill="1" applyBorder="1" applyAlignment="1">
      <alignment horizontal="left" vertical="center" wrapText="1"/>
    </xf>
    <xf numFmtId="0" fontId="12" fillId="0" borderId="0" xfId="84" applyFont="1" applyFill="1" applyBorder="1" applyAlignment="1">
      <alignment horizontal="left" vertical="center" wrapText="1"/>
    </xf>
    <xf numFmtId="0" fontId="12" fillId="0" borderId="13" xfId="84" applyFont="1" applyFill="1" applyBorder="1" applyAlignment="1">
      <alignment horizontal="left" vertical="center" wrapText="1"/>
    </xf>
    <xf numFmtId="0" fontId="12" fillId="0" borderId="12" xfId="84" applyFont="1" applyFill="1" applyBorder="1" applyAlignment="1">
      <alignment vertical="center"/>
    </xf>
    <xf numFmtId="0" fontId="12" fillId="0" borderId="0" xfId="84" applyFont="1" applyFill="1" applyBorder="1" applyAlignment="1">
      <alignment vertical="center"/>
    </xf>
    <xf numFmtId="0" fontId="12" fillId="0" borderId="13" xfId="84" applyFont="1" applyFill="1" applyBorder="1" applyAlignment="1">
      <alignment vertical="center"/>
    </xf>
    <xf numFmtId="0" fontId="14" fillId="36" borderId="6" xfId="84" applyFont="1" applyFill="1" applyBorder="1" applyAlignment="1">
      <alignment horizontal="center" vertical="center" wrapText="1"/>
    </xf>
    <xf numFmtId="0" fontId="14" fillId="36" borderId="2" xfId="84" applyFont="1" applyFill="1" applyBorder="1" applyAlignment="1">
      <alignment horizontal="center" vertical="center" wrapText="1"/>
    </xf>
    <xf numFmtId="0" fontId="14" fillId="36" borderId="4" xfId="84" applyFont="1" applyFill="1" applyBorder="1" applyAlignment="1">
      <alignment horizontal="center" vertical="center" wrapText="1"/>
    </xf>
    <xf numFmtId="0" fontId="14" fillId="36" borderId="7" xfId="84" applyFont="1" applyFill="1" applyBorder="1" applyAlignment="1">
      <alignment horizontal="center" vertical="center" wrapText="1"/>
    </xf>
    <xf numFmtId="0" fontId="14" fillId="36" borderId="10" xfId="84" applyFont="1" applyFill="1" applyBorder="1" applyAlignment="1">
      <alignment horizontal="center" vertical="center" wrapText="1"/>
    </xf>
    <xf numFmtId="0" fontId="12" fillId="0" borderId="12" xfId="66" applyNumberFormat="1" applyFont="1" applyFill="1" applyBorder="1" applyAlignment="1">
      <alignment horizontal="left" vertical="center" wrapText="1"/>
    </xf>
    <xf numFmtId="0" fontId="4" fillId="0" borderId="0" xfId="66" applyFill="1" applyAlignment="1">
      <alignment horizontal="left" vertical="center" wrapText="1"/>
    </xf>
    <xf numFmtId="0" fontId="4" fillId="0" borderId="13" xfId="66" applyFill="1" applyBorder="1" applyAlignment="1">
      <alignment horizontal="left" vertical="center" wrapText="1"/>
    </xf>
    <xf numFmtId="0" fontId="12" fillId="0" borderId="12" xfId="66" applyFont="1" applyFill="1" applyBorder="1" applyAlignment="1">
      <alignment vertical="top" wrapText="1"/>
    </xf>
    <xf numFmtId="0" fontId="12" fillId="0" borderId="0" xfId="66" applyFont="1" applyFill="1" applyBorder="1" applyAlignment="1">
      <alignment vertical="top" wrapText="1"/>
    </xf>
    <xf numFmtId="0" fontId="12" fillId="0" borderId="13" xfId="66" applyFont="1" applyFill="1" applyBorder="1" applyAlignment="1">
      <alignment vertical="top" wrapText="1"/>
    </xf>
    <xf numFmtId="0" fontId="14" fillId="36" borderId="11" xfId="84" applyFont="1" applyFill="1" applyBorder="1" applyAlignment="1">
      <alignment horizontal="center" vertical="center" wrapText="1"/>
    </xf>
    <xf numFmtId="0" fontId="14" fillId="36" borderId="14" xfId="84" applyFont="1" applyFill="1" applyBorder="1" applyAlignment="1">
      <alignment horizontal="center" vertical="center" wrapText="1"/>
    </xf>
    <xf numFmtId="0" fontId="4" fillId="0" borderId="0" xfId="66" applyFill="1" applyBorder="1" applyAlignment="1">
      <alignment horizontal="left" vertical="center" wrapText="1"/>
    </xf>
    <xf numFmtId="0" fontId="12" fillId="0" borderId="14" xfId="84" applyFont="1" applyFill="1" applyBorder="1" applyAlignment="1">
      <alignment horizontal="left" vertical="center" wrapText="1"/>
    </xf>
    <xf numFmtId="0" fontId="12" fillId="0" borderId="5" xfId="84" applyFont="1" applyFill="1" applyBorder="1" applyAlignment="1">
      <alignment horizontal="left" vertical="center" wrapText="1"/>
    </xf>
    <xf numFmtId="0" fontId="12" fillId="0" borderId="9" xfId="84" applyFont="1" applyFill="1" applyBorder="1" applyAlignment="1">
      <alignment horizontal="left" vertical="center" wrapText="1"/>
    </xf>
    <xf numFmtId="0" fontId="14" fillId="34" borderId="6" xfId="66" applyFont="1" applyFill="1" applyBorder="1" applyAlignment="1">
      <alignment horizontal="center" vertical="center" wrapText="1"/>
    </xf>
    <xf numFmtId="0" fontId="14" fillId="34" borderId="2" xfId="66" applyFont="1" applyFill="1" applyBorder="1" applyAlignment="1">
      <alignment horizontal="center" vertical="center" wrapText="1"/>
    </xf>
    <xf numFmtId="0" fontId="14" fillId="34" borderId="11" xfId="66" applyFont="1" applyFill="1" applyBorder="1" applyAlignment="1">
      <alignment horizontal="center" vertical="center" wrapText="1"/>
    </xf>
    <xf numFmtId="0" fontId="14" fillId="34" borderId="14" xfId="66" applyFont="1" applyFill="1" applyBorder="1" applyAlignment="1">
      <alignment horizontal="center" vertical="center" wrapText="1"/>
    </xf>
    <xf numFmtId="0" fontId="14" fillId="34" borderId="4" xfId="66" applyFont="1" applyFill="1" applyBorder="1" applyAlignment="1">
      <alignment horizontal="center" vertical="center" wrapText="1"/>
    </xf>
    <xf numFmtId="0" fontId="14" fillId="34" borderId="7" xfId="66" applyFont="1" applyFill="1" applyBorder="1" applyAlignment="1">
      <alignment horizontal="center" vertical="center" wrapText="1"/>
    </xf>
    <xf numFmtId="0" fontId="14" fillId="34" borderId="10" xfId="66" applyFont="1" applyFill="1" applyBorder="1" applyAlignment="1">
      <alignment horizontal="center" vertical="center" wrapText="1"/>
    </xf>
    <xf numFmtId="0" fontId="12" fillId="0" borderId="12" xfId="66" applyFont="1" applyFill="1" applyBorder="1" applyAlignment="1">
      <alignment vertical="center" wrapText="1"/>
    </xf>
    <xf numFmtId="0" fontId="12" fillId="0" borderId="0" xfId="66" applyFont="1" applyFill="1" applyBorder="1" applyAlignment="1">
      <alignment vertical="center" wrapText="1"/>
    </xf>
    <xf numFmtId="0" fontId="12" fillId="0" borderId="13" xfId="66" applyFont="1" applyFill="1" applyBorder="1" applyAlignment="1">
      <alignment vertical="center" wrapText="1"/>
    </xf>
    <xf numFmtId="0" fontId="12" fillId="0" borderId="11" xfId="66" applyFont="1" applyFill="1" applyBorder="1" applyAlignment="1">
      <alignment vertical="center" wrapText="1"/>
    </xf>
    <xf numFmtId="0" fontId="12" fillId="0" borderId="15" xfId="66" applyFont="1" applyFill="1" applyBorder="1" applyAlignment="1">
      <alignment vertical="center" wrapText="1"/>
    </xf>
    <xf numFmtId="0" fontId="12" fillId="0" borderId="8" xfId="66" applyFont="1" applyFill="1" applyBorder="1" applyAlignment="1">
      <alignment vertical="center" wrapText="1"/>
    </xf>
    <xf numFmtId="0" fontId="10" fillId="34" borderId="4" xfId="66" applyFont="1" applyFill="1" applyBorder="1" applyAlignment="1">
      <alignment horizontal="center" vertical="center" wrapText="1"/>
    </xf>
    <xf numFmtId="0" fontId="10" fillId="34" borderId="7" xfId="66" applyFont="1" applyFill="1" applyBorder="1" applyAlignment="1">
      <alignment horizontal="center" vertical="center" wrapText="1"/>
    </xf>
    <xf numFmtId="0" fontId="10" fillId="34" borderId="10" xfId="66" applyFont="1" applyFill="1" applyBorder="1" applyAlignment="1">
      <alignment horizontal="center" vertical="center" wrapText="1"/>
    </xf>
    <xf numFmtId="0" fontId="12" fillId="0" borderId="4" xfId="66" applyFont="1" applyBorder="1" applyAlignment="1">
      <alignment horizontal="left" vertical="center"/>
    </xf>
    <xf numFmtId="0" fontId="12" fillId="0" borderId="7" xfId="66" applyFont="1" applyBorder="1" applyAlignment="1">
      <alignment horizontal="left" vertical="center"/>
    </xf>
    <xf numFmtId="0" fontId="12" fillId="0" borderId="10" xfId="66" applyFont="1" applyBorder="1" applyAlignment="1">
      <alignment horizontal="left" vertical="center"/>
    </xf>
    <xf numFmtId="0" fontId="12" fillId="35" borderId="12"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12" fillId="35" borderId="13" xfId="0" applyFont="1" applyFill="1" applyBorder="1" applyAlignment="1">
      <alignment horizontal="left" vertical="center" wrapText="1"/>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1" xfId="0" applyFont="1" applyFill="1" applyBorder="1" applyAlignment="1">
      <alignment vertical="center" wrapText="1"/>
    </xf>
    <xf numFmtId="0" fontId="12" fillId="0" borderId="15" xfId="0" applyFont="1" applyFill="1" applyBorder="1" applyAlignment="1">
      <alignment vertical="center" wrapText="1"/>
    </xf>
    <xf numFmtId="0" fontId="12" fillId="0" borderId="8" xfId="0" applyFont="1" applyFill="1" applyBorder="1" applyAlignment="1">
      <alignment vertical="center" wrapText="1"/>
    </xf>
    <xf numFmtId="0" fontId="12" fillId="0" borderId="12" xfId="0" applyFont="1" applyFill="1" applyBorder="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wrapText="1"/>
    </xf>
    <xf numFmtId="0" fontId="12" fillId="0" borderId="5" xfId="0" applyFont="1" applyFill="1" applyBorder="1" applyAlignment="1">
      <alignment vertical="center" wrapText="1"/>
    </xf>
    <xf numFmtId="0" fontId="12" fillId="0" borderId="9" xfId="0" applyFont="1" applyFill="1" applyBorder="1" applyAlignment="1">
      <alignment vertical="center" wrapText="1"/>
    </xf>
    <xf numFmtId="0" fontId="49" fillId="34" borderId="4" xfId="66" applyFont="1" applyFill="1" applyBorder="1" applyAlignment="1">
      <alignment horizontal="center" vertical="center" wrapText="1"/>
    </xf>
    <xf numFmtId="0" fontId="49" fillId="34" borderId="7" xfId="66" applyFont="1" applyFill="1" applyBorder="1" applyAlignment="1">
      <alignment horizontal="center" vertical="center" wrapText="1"/>
    </xf>
    <xf numFmtId="0" fontId="49" fillId="34" borderId="10" xfId="66" applyFont="1" applyFill="1" applyBorder="1" applyAlignment="1">
      <alignment horizontal="center" vertical="center" wrapText="1"/>
    </xf>
    <xf numFmtId="0" fontId="14" fillId="34" borderId="4" xfId="84" applyFont="1" applyFill="1" applyBorder="1" applyAlignment="1">
      <alignment horizontal="left" vertical="center" wrapText="1"/>
    </xf>
    <xf numFmtId="0" fontId="14" fillId="34" borderId="7" xfId="84" applyFont="1" applyFill="1" applyBorder="1" applyAlignment="1">
      <alignment horizontal="left" vertical="center" wrapText="1"/>
    </xf>
    <xf numFmtId="0" fontId="14" fillId="34" borderId="10" xfId="84" applyFont="1" applyFill="1" applyBorder="1" applyAlignment="1">
      <alignment horizontal="left" vertical="center" wrapText="1"/>
    </xf>
    <xf numFmtId="0" fontId="4" fillId="0" borderId="7" xfId="66" applyBorder="1" applyAlignment="1">
      <alignment horizontal="left"/>
    </xf>
    <xf numFmtId="0" fontId="14" fillId="0" borderId="6" xfId="66" quotePrefix="1" applyFont="1" applyBorder="1" applyAlignment="1">
      <alignment horizontal="center" vertical="top"/>
    </xf>
    <xf numFmtId="0" fontId="4" fillId="0" borderId="1" xfId="66" applyBorder="1"/>
    <xf numFmtId="0" fontId="4" fillId="0" borderId="2" xfId="66" applyBorder="1"/>
    <xf numFmtId="0" fontId="14" fillId="0" borderId="1" xfId="66" quotePrefix="1" applyFont="1" applyBorder="1" applyAlignment="1">
      <alignment horizontal="center" vertical="top"/>
    </xf>
    <xf numFmtId="0" fontId="14" fillId="0" borderId="2" xfId="66" quotePrefix="1" applyFont="1" applyBorder="1" applyAlignment="1">
      <alignment horizontal="center" vertical="top"/>
    </xf>
    <xf numFmtId="2" fontId="14" fillId="0" borderId="14" xfId="66" quotePrefix="1" applyNumberFormat="1" applyFont="1" applyBorder="1" applyAlignment="1">
      <alignment horizontal="center" vertical="center"/>
    </xf>
    <xf numFmtId="2" fontId="14" fillId="0" borderId="9" xfId="66" quotePrefix="1" applyNumberFormat="1" applyFont="1" applyBorder="1" applyAlignment="1">
      <alignment horizontal="center" vertical="center"/>
    </xf>
    <xf numFmtId="43" fontId="14" fillId="0" borderId="4" xfId="66" applyNumberFormat="1" applyFont="1" applyBorder="1" applyAlignment="1">
      <alignment horizontal="center" vertical="center"/>
    </xf>
    <xf numFmtId="43" fontId="14" fillId="0" borderId="10" xfId="66" applyNumberFormat="1" applyFont="1" applyBorder="1" applyAlignment="1">
      <alignment horizontal="center" vertical="center"/>
    </xf>
    <xf numFmtId="43" fontId="16" fillId="0" borderId="4" xfId="42" applyFont="1" applyBorder="1" applyAlignment="1">
      <alignment horizontal="center" vertical="center"/>
    </xf>
    <xf numFmtId="43" fontId="16" fillId="0" borderId="10" xfId="42" applyFont="1" applyBorder="1" applyAlignment="1">
      <alignment horizontal="center" vertical="center"/>
    </xf>
    <xf numFmtId="0" fontId="14" fillId="34" borderId="1" xfId="66" applyFont="1" applyFill="1" applyBorder="1" applyAlignment="1">
      <alignment horizontal="center" vertical="center" wrapText="1"/>
    </xf>
    <xf numFmtId="0" fontId="11" fillId="34" borderId="4" xfId="66" applyFont="1" applyFill="1" applyBorder="1" applyAlignment="1">
      <alignment horizontal="center" vertical="center" wrapText="1"/>
    </xf>
    <xf numFmtId="0" fontId="4" fillId="34" borderId="7" xfId="66" applyFill="1" applyBorder="1"/>
    <xf numFmtId="0" fontId="4" fillId="34" borderId="10" xfId="66" applyFill="1" applyBorder="1"/>
    <xf numFmtId="0" fontId="14" fillId="0" borderId="4" xfId="66" applyFont="1" applyBorder="1" applyAlignment="1">
      <alignment horizontal="center" vertical="center"/>
    </xf>
    <xf numFmtId="0" fontId="14" fillId="0" borderId="10" xfId="66" applyFont="1" applyBorder="1" applyAlignment="1">
      <alignment horizontal="center" vertical="center"/>
    </xf>
    <xf numFmtId="0" fontId="14" fillId="0" borderId="4" xfId="66" applyFont="1" applyBorder="1" applyAlignment="1">
      <alignment horizontal="center" vertical="center" wrapText="1"/>
    </xf>
    <xf numFmtId="0" fontId="14" fillId="34" borderId="4" xfId="84" applyFont="1" applyFill="1" applyBorder="1" applyAlignment="1">
      <alignment horizontal="center" vertical="center" wrapText="1"/>
    </xf>
    <xf numFmtId="0" fontId="14" fillId="34" borderId="7" xfId="84" applyFont="1" applyFill="1" applyBorder="1" applyAlignment="1">
      <alignment horizontal="center" vertical="center" wrapText="1"/>
    </xf>
    <xf numFmtId="0" fontId="14" fillId="34" borderId="10" xfId="84" applyFont="1" applyFill="1" applyBorder="1" applyAlignment="1">
      <alignment horizontal="center" vertical="center" wrapText="1"/>
    </xf>
    <xf numFmtId="0" fontId="14" fillId="0" borderId="4" xfId="84" applyFont="1" applyBorder="1" applyAlignment="1">
      <alignment horizontal="justify" vertical="center" wrapText="1"/>
    </xf>
    <xf numFmtId="0" fontId="14" fillId="0" borderId="10" xfId="84" applyFont="1" applyBorder="1" applyAlignment="1">
      <alignment horizontal="justify" vertical="center" wrapText="1"/>
    </xf>
    <xf numFmtId="0" fontId="16" fillId="0" borderId="10" xfId="84" applyFont="1" applyBorder="1"/>
    <xf numFmtId="0" fontId="10" fillId="34" borderId="4" xfId="84" applyFont="1" applyFill="1" applyBorder="1" applyAlignment="1">
      <alignment horizontal="center" vertical="center" wrapText="1"/>
    </xf>
    <xf numFmtId="0" fontId="10" fillId="34" borderId="7" xfId="84" applyFont="1" applyFill="1" applyBorder="1" applyAlignment="1">
      <alignment horizontal="center" vertical="center" wrapText="1"/>
    </xf>
    <xf numFmtId="0" fontId="10" fillId="34" borderId="10" xfId="84" applyFont="1" applyFill="1" applyBorder="1" applyAlignment="1">
      <alignment horizontal="center" vertical="center" wrapText="1"/>
    </xf>
    <xf numFmtId="0" fontId="16" fillId="0" borderId="7" xfId="84" applyFont="1" applyBorder="1" applyAlignment="1">
      <alignment horizontal="center"/>
    </xf>
    <xf numFmtId="0" fontId="11" fillId="34" borderId="6" xfId="131" applyFont="1" applyFill="1" applyBorder="1" applyAlignment="1">
      <alignment horizontal="center" vertical="center" wrapText="1"/>
    </xf>
    <xf numFmtId="0" fontId="11" fillId="34" borderId="2" xfId="131" applyFont="1" applyFill="1" applyBorder="1" applyAlignment="1">
      <alignment horizontal="center" vertical="center" wrapText="1"/>
    </xf>
    <xf numFmtId="0" fontId="16" fillId="34" borderId="7" xfId="0" applyFont="1" applyFill="1" applyBorder="1"/>
    <xf numFmtId="0" fontId="14" fillId="34" borderId="6" xfId="131" applyFont="1" applyFill="1" applyBorder="1" applyAlignment="1">
      <alignment horizontal="center" vertical="center" wrapText="1"/>
    </xf>
    <xf numFmtId="0" fontId="14" fillId="34" borderId="2" xfId="131" applyFont="1" applyFill="1" applyBorder="1" applyAlignment="1">
      <alignment horizontal="center" vertical="center" wrapText="1"/>
    </xf>
    <xf numFmtId="0" fontId="12" fillId="34" borderId="0" xfId="134" applyFont="1" applyFill="1" applyBorder="1" applyAlignment="1">
      <alignment horizontal="center" vertical="center"/>
    </xf>
    <xf numFmtId="0" fontId="12" fillId="34" borderId="32" xfId="92" applyFont="1" applyFill="1" applyBorder="1" applyAlignment="1">
      <alignment horizontal="center" vertical="center"/>
    </xf>
    <xf numFmtId="0" fontId="12" fillId="34" borderId="31" xfId="92" applyFont="1" applyFill="1" applyBorder="1" applyAlignment="1">
      <alignment horizontal="center" vertical="center"/>
    </xf>
    <xf numFmtId="0" fontId="12" fillId="34" borderId="30" xfId="92" applyFont="1" applyFill="1" applyBorder="1" applyAlignment="1">
      <alignment horizontal="center" vertical="center"/>
    </xf>
    <xf numFmtId="0" fontId="12" fillId="34" borderId="29" xfId="92" applyFont="1" applyFill="1" applyBorder="1" applyAlignment="1">
      <alignment horizontal="center" vertical="center"/>
    </xf>
    <xf numFmtId="0" fontId="12" fillId="34" borderId="0" xfId="92" applyFont="1" applyFill="1" applyBorder="1" applyAlignment="1">
      <alignment horizontal="center" vertical="center"/>
    </xf>
    <xf numFmtId="0" fontId="12" fillId="34" borderId="28" xfId="92" applyFont="1" applyFill="1" applyBorder="1" applyAlignment="1">
      <alignment horizontal="center" vertical="center"/>
    </xf>
    <xf numFmtId="0" fontId="12" fillId="34" borderId="28" xfId="134" applyFont="1" applyFill="1" applyBorder="1" applyAlignment="1">
      <alignment horizontal="center" vertical="center"/>
    </xf>
    <xf numFmtId="0" fontId="12" fillId="34" borderId="0" xfId="134" applyFont="1" applyFill="1" applyBorder="1" applyAlignment="1">
      <alignment horizontal="center" vertical="center" wrapText="1"/>
    </xf>
  </cellXfs>
  <cellStyles count="138">
    <cellStyle name="20% - Énfasis1 2" xfId="1"/>
    <cellStyle name="20% - Énfasis2 2" xfId="2"/>
    <cellStyle name="20% - Énfasis3 2" xfId="3"/>
    <cellStyle name="20% - Énfasis4 2" xfId="4"/>
    <cellStyle name="20% - Énfasis5 2" xfId="5"/>
    <cellStyle name="20% - Énfasis5 3" xfId="6"/>
    <cellStyle name="20% - Énfasis6 2" xfId="7"/>
    <cellStyle name="20% - Énfasis6 3" xfId="8"/>
    <cellStyle name="40% - Énfasis1 2" xfId="9"/>
    <cellStyle name="40% - Énfasis1 3" xfId="10"/>
    <cellStyle name="40% - Énfasis2 2" xfId="11"/>
    <cellStyle name="40% - Énfasis2 3" xfId="12"/>
    <cellStyle name="40% - Énfasis3 2" xfId="13"/>
    <cellStyle name="40% - Énfasis4 2" xfId="14"/>
    <cellStyle name="40% - Énfasis4 3" xfId="15"/>
    <cellStyle name="40% - Énfasis5 2" xfId="16"/>
    <cellStyle name="40% - Énfasis5 3" xfId="17"/>
    <cellStyle name="40% - Énfasis6 2" xfId="18"/>
    <cellStyle name="40% - Énfasis6 3"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7"/>
    <cellStyle name="Celda de comprobación 2" xfId="28"/>
    <cellStyle name="Celda vinculada 2" xfId="29"/>
    <cellStyle name="Encabezado 4 2" xfId="30"/>
    <cellStyle name="Énfasis1 2" xfId="31"/>
    <cellStyle name="Énfasis2 2" xfId="32"/>
    <cellStyle name="Énfasis3 2" xfId="33"/>
    <cellStyle name="Énfasis4 2" xfId="34"/>
    <cellStyle name="Énfasis5 2" xfId="35"/>
    <cellStyle name="Énfasis6 2" xfId="36"/>
    <cellStyle name="Entrada 2" xfId="37"/>
    <cellStyle name="Euro" xfId="38"/>
    <cellStyle name="Excel Built-in Normal" xfId="39"/>
    <cellStyle name="Excel Built-in Normal 2" xfId="40"/>
    <cellStyle name="Incorrecto 2" xfId="41"/>
    <cellStyle name="Millares" xfId="42" builtinId="3"/>
    <cellStyle name="Millares 2" xfId="43"/>
    <cellStyle name="Millares 2 2" xfId="44"/>
    <cellStyle name="Millares 2 2 2" xfId="45"/>
    <cellStyle name="Millares 2 3" xfId="46"/>
    <cellStyle name="Millares 2 3 2" xfId="47"/>
    <cellStyle name="Millares 2 3 3" xfId="48"/>
    <cellStyle name="Millares 3" xfId="49"/>
    <cellStyle name="Millares 3 2" xfId="50"/>
    <cellStyle name="Millares 3 2 2" xfId="51"/>
    <cellStyle name="Millares 3 3" xfId="52"/>
    <cellStyle name="Millares 4" xfId="53"/>
    <cellStyle name="Millares 4 2" xfId="130"/>
    <cellStyle name="Millares 5" xfId="54"/>
    <cellStyle name="Millares 6" xfId="55"/>
    <cellStyle name="Millares 6 2" xfId="56"/>
    <cellStyle name="Millares 7" xfId="57"/>
    <cellStyle name="Millares 7 2" xfId="58"/>
    <cellStyle name="Millares 8" xfId="59"/>
    <cellStyle name="Millares 8 2" xfId="133"/>
    <cellStyle name="Millares 8 2 2" xfId="136"/>
    <cellStyle name="Moneda 2" xfId="60"/>
    <cellStyle name="Moneda 2 2" xfId="61"/>
    <cellStyle name="Moneda 3" xfId="62"/>
    <cellStyle name="Neutral 2" xfId="63"/>
    <cellStyle name="Normal" xfId="0" builtinId="0"/>
    <cellStyle name="Normal 10" xfId="64"/>
    <cellStyle name="Normal 10 2" xfId="65"/>
    <cellStyle name="Normal 10 2 2" xfId="66"/>
    <cellStyle name="Normal 11" xfId="67"/>
    <cellStyle name="Normal 12" xfId="68"/>
    <cellStyle name="Normal 12 2" xfId="69"/>
    <cellStyle name="Normal 13" xfId="70"/>
    <cellStyle name="Normal 13 2" xfId="71"/>
    <cellStyle name="Normal 13 2 2" xfId="72"/>
    <cellStyle name="Normal 14" xfId="73"/>
    <cellStyle name="Normal 15" xfId="74"/>
    <cellStyle name="Normal 16" xfId="75"/>
    <cellStyle name="Normal 17" xfId="76"/>
    <cellStyle name="Normal 17 2" xfId="77"/>
    <cellStyle name="Normal 18" xfId="78"/>
    <cellStyle name="Normal 18 2" xfId="79"/>
    <cellStyle name="Normal 19" xfId="80"/>
    <cellStyle name="Normal 19 2" xfId="135"/>
    <cellStyle name="Normal 19 2 2" xfId="137"/>
    <cellStyle name="Normal 2" xfId="81"/>
    <cellStyle name="Normal 2 2" xfId="82"/>
    <cellStyle name="Normal 2 2 2" xfId="83"/>
    <cellStyle name="Normal 2 2 2 2" xfId="84"/>
    <cellStyle name="Normal 2 3" xfId="85"/>
    <cellStyle name="Normal 2 3 2" xfId="86"/>
    <cellStyle name="Normal 2 4" xfId="87"/>
    <cellStyle name="Normal 2 5" xfId="88"/>
    <cellStyle name="Normal 2 6" xfId="89"/>
    <cellStyle name="Normal 2 7" xfId="90"/>
    <cellStyle name="Normal 2 8" xfId="91"/>
    <cellStyle name="Normal 2 9" xfId="92"/>
    <cellStyle name="Normal 2_BASE 2010 B" xfId="93"/>
    <cellStyle name="Normal 3" xfId="94"/>
    <cellStyle name="Normal 3 2" xfId="95"/>
    <cellStyle name="Normal 3 3" xfId="96"/>
    <cellStyle name="Normal 3 3 2" xfId="97"/>
    <cellStyle name="Normal 3 4" xfId="98"/>
    <cellStyle name="Normal 3 5" xfId="99"/>
    <cellStyle name="Normal 3 5 2" xfId="100"/>
    <cellStyle name="Normal 4" xfId="101"/>
    <cellStyle name="Normal 4 2" xfId="102"/>
    <cellStyle name="Normal 4 2 2" xfId="103"/>
    <cellStyle name="Normal 4 3" xfId="104"/>
    <cellStyle name="Normal 5" xfId="105"/>
    <cellStyle name="Normal 5 2" xfId="106"/>
    <cellStyle name="Normal 5 2 2" xfId="107"/>
    <cellStyle name="Normal 5 3" xfId="108"/>
    <cellStyle name="Normal 5 3 2" xfId="109"/>
    <cellStyle name="Normal 6" xfId="110"/>
    <cellStyle name="Normal 7" xfId="111"/>
    <cellStyle name="Normal 8" xfId="112"/>
    <cellStyle name="Normal 8 2" xfId="113"/>
    <cellStyle name="Normal 9" xfId="114"/>
    <cellStyle name="Normal_FORMATO IAIE IAT" xfId="131"/>
    <cellStyle name="Normal_Formatos E-M  2008 Benito Juárez" xfId="132"/>
    <cellStyle name="Normal_Invi_07_LEER" xfId="134"/>
    <cellStyle name="Notas 2" xfId="115"/>
    <cellStyle name="Notas 3" xfId="116"/>
    <cellStyle name="Notas 3 2" xfId="117"/>
    <cellStyle name="Porcentual 2" xfId="118"/>
    <cellStyle name="Porcentual 2 2" xfId="119"/>
    <cellStyle name="Porcentual 2 2 2" xfId="120"/>
    <cellStyle name="Porcentual 2 3" xfId="121"/>
    <cellStyle name="Salida 2" xfId="122"/>
    <cellStyle name="Texto de advertencia 2" xfId="123"/>
    <cellStyle name="Texto explicativo 2" xfId="124"/>
    <cellStyle name="Título 1 2" xfId="125"/>
    <cellStyle name="Título 2 2" xfId="126"/>
    <cellStyle name="Título 3 2" xfId="127"/>
    <cellStyle name="Título 4" xfId="128"/>
    <cellStyle name="Total 2" xfId="129"/>
  </cellStyles>
  <dxfs count="20">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879475</xdr:colOff>
      <xdr:row>5</xdr:row>
      <xdr:rowOff>63500</xdr:rowOff>
    </xdr:from>
    <xdr:to>
      <xdr:col>8</xdr:col>
      <xdr:colOff>2279650</xdr:colOff>
      <xdr:row>24</xdr:row>
      <xdr:rowOff>85725</xdr:rowOff>
    </xdr:to>
    <xdr:sp macro="" textlink="">
      <xdr:nvSpPr>
        <xdr:cNvPr id="2" name="1 Rectángulo"/>
        <xdr:cNvSpPr/>
      </xdr:nvSpPr>
      <xdr:spPr>
        <a:xfrm>
          <a:off x="1752600" y="1349375"/>
          <a:ext cx="7369175" cy="381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88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1017798</xdr:colOff>
      <xdr:row>14</xdr:row>
      <xdr:rowOff>631323</xdr:rowOff>
    </xdr:from>
    <xdr:ext cx="3317447" cy="937629"/>
    <xdr:sp macro="" textlink="">
      <xdr:nvSpPr>
        <xdr:cNvPr id="2" name="Rectángulo 1"/>
        <xdr:cNvSpPr/>
      </xdr:nvSpPr>
      <xdr:spPr>
        <a:xfrm>
          <a:off x="3522873" y="3803148"/>
          <a:ext cx="3317447" cy="937629"/>
        </a:xfrm>
        <a:prstGeom prst="rect">
          <a:avLst/>
        </a:prstGeom>
        <a:noFill/>
      </xdr:spPr>
      <xdr:txBody>
        <a:bodyPr wrap="none" lIns="91440" tIns="45720" rIns="91440" bIns="45720">
          <a:spAutoFit/>
        </a:bodyPr>
        <a:lstStyle/>
        <a:p>
          <a:pPr algn="ctr"/>
          <a:r>
            <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a:t>
          </a:r>
          <a:r>
            <a:rPr lang="es-ES" sz="54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APLICA</a:t>
          </a:r>
          <a:endPar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1562100</xdr:colOff>
      <xdr:row>6</xdr:row>
      <xdr:rowOff>0</xdr:rowOff>
    </xdr:from>
    <xdr:to>
      <xdr:col>5</xdr:col>
      <xdr:colOff>1461807</xdr:colOff>
      <xdr:row>21</xdr:row>
      <xdr:rowOff>56030</xdr:rowOff>
    </xdr:to>
    <xdr:sp macro="" textlink="">
      <xdr:nvSpPr>
        <xdr:cNvPr id="2" name="2 Rectángulo"/>
        <xdr:cNvSpPr/>
      </xdr:nvSpPr>
      <xdr:spPr>
        <a:xfrm>
          <a:off x="762000" y="1028700"/>
          <a:ext cx="3814482" cy="2627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1485900</xdr:colOff>
      <xdr:row>7</xdr:row>
      <xdr:rowOff>123825</xdr:rowOff>
    </xdr:from>
    <xdr:to>
      <xdr:col>5</xdr:col>
      <xdr:colOff>223557</xdr:colOff>
      <xdr:row>25</xdr:row>
      <xdr:rowOff>179855</xdr:rowOff>
    </xdr:to>
    <xdr:sp macro="" textlink="">
      <xdr:nvSpPr>
        <xdr:cNvPr id="2" name="2 Rectángulo"/>
        <xdr:cNvSpPr/>
      </xdr:nvSpPr>
      <xdr:spPr>
        <a:xfrm>
          <a:off x="609600" y="1323975"/>
          <a:ext cx="2661957" cy="3132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Sin  Movimientos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1804147</xdr:colOff>
      <xdr:row>2</xdr:row>
      <xdr:rowOff>112059</xdr:rowOff>
    </xdr:from>
    <xdr:to>
      <xdr:col>2</xdr:col>
      <xdr:colOff>2039470</xdr:colOff>
      <xdr:row>18</xdr:row>
      <xdr:rowOff>280147</xdr:rowOff>
    </xdr:to>
    <xdr:sp macro="" textlink="">
      <xdr:nvSpPr>
        <xdr:cNvPr id="2" name="1 Rectángulo"/>
        <xdr:cNvSpPr/>
      </xdr:nvSpPr>
      <xdr:spPr>
        <a:xfrm>
          <a:off x="765922" y="454959"/>
          <a:ext cx="1521198" cy="2644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vmlDrawing" Target="../drawings/vmlDrawing38.vml"/><Relationship Id="rId1" Type="http://schemas.openxmlformats.org/officeDocument/2006/relationships/printerSettings" Target="../printerSettings/printerSettings38.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4:Q39"/>
  <sheetViews>
    <sheetView showGridLines="0" tabSelected="1" view="pageBreakPreview" topLeftCell="A5" zoomScale="120" zoomScaleNormal="100" zoomScaleSheetLayoutView="120" zoomScalePageLayoutView="70" workbookViewId="0">
      <selection activeCell="A33" sqref="A33"/>
    </sheetView>
  </sheetViews>
  <sheetFormatPr baseColWidth="10" defaultRowHeight="13.5"/>
  <cols>
    <col min="1" max="1" width="12" style="1" customWidth="1"/>
    <col min="2" max="2" width="12.5703125" style="1" customWidth="1"/>
    <col min="3" max="4" width="11.42578125" style="1"/>
    <col min="5" max="5" width="12.7109375" style="1" customWidth="1"/>
    <col min="6" max="6" width="9.28515625" style="1" customWidth="1"/>
    <col min="7" max="16384" width="11.42578125" style="1"/>
  </cols>
  <sheetData>
    <row r="14" spans="1:13" ht="13.15" customHeight="1">
      <c r="A14" s="616" t="s">
        <v>43</v>
      </c>
      <c r="B14" s="616"/>
      <c r="C14" s="616"/>
      <c r="D14" s="616"/>
      <c r="E14" s="616"/>
      <c r="F14" s="616"/>
      <c r="G14" s="616"/>
      <c r="H14" s="616"/>
      <c r="I14" s="616"/>
      <c r="J14" s="616"/>
      <c r="K14" s="616"/>
      <c r="L14" s="34"/>
      <c r="M14" s="34"/>
    </row>
    <row r="15" spans="1:13" ht="13.15" customHeight="1">
      <c r="A15" s="616"/>
      <c r="B15" s="616"/>
      <c r="C15" s="616"/>
      <c r="D15" s="616"/>
      <c r="E15" s="616"/>
      <c r="F15" s="616"/>
      <c r="G15" s="616"/>
      <c r="H15" s="616"/>
      <c r="I15" s="616"/>
      <c r="J15" s="616"/>
      <c r="K15" s="616"/>
      <c r="L15" s="34"/>
      <c r="M15" s="34"/>
    </row>
    <row r="16" spans="1:13" ht="13.15" customHeight="1">
      <c r="A16" s="616"/>
      <c r="B16" s="616"/>
      <c r="C16" s="616"/>
      <c r="D16" s="616"/>
      <c r="E16" s="616"/>
      <c r="F16" s="616"/>
      <c r="G16" s="616"/>
      <c r="H16" s="616"/>
      <c r="I16" s="616"/>
      <c r="J16" s="616"/>
      <c r="K16" s="616"/>
      <c r="L16" s="34"/>
      <c r="M16" s="34"/>
    </row>
    <row r="18" spans="1:13" ht="15" customHeight="1">
      <c r="A18" s="617" t="s">
        <v>181</v>
      </c>
      <c r="B18" s="617"/>
      <c r="C18" s="617"/>
      <c r="D18" s="617"/>
      <c r="E18" s="617"/>
      <c r="F18" s="617"/>
      <c r="G18" s="617"/>
      <c r="H18" s="617"/>
      <c r="I18" s="617"/>
      <c r="J18" s="617"/>
      <c r="K18" s="617"/>
      <c r="L18" s="34"/>
      <c r="M18" s="34"/>
    </row>
    <row r="19" spans="1:13" ht="15" customHeight="1">
      <c r="A19" s="617"/>
      <c r="B19" s="617"/>
      <c r="C19" s="617"/>
      <c r="D19" s="617"/>
      <c r="E19" s="617"/>
      <c r="F19" s="617"/>
      <c r="G19" s="617"/>
      <c r="H19" s="617"/>
      <c r="I19" s="617"/>
      <c r="J19" s="617"/>
      <c r="K19" s="617"/>
      <c r="L19" s="34"/>
      <c r="M19" s="34"/>
    </row>
    <row r="20" spans="1:13" ht="15" customHeight="1">
      <c r="A20" s="617"/>
      <c r="B20" s="617"/>
      <c r="C20" s="617"/>
      <c r="D20" s="617"/>
      <c r="E20" s="617"/>
      <c r="F20" s="617"/>
      <c r="G20" s="617"/>
      <c r="H20" s="617"/>
      <c r="I20" s="617"/>
      <c r="J20" s="617"/>
      <c r="K20" s="617"/>
      <c r="L20" s="34"/>
      <c r="M20" s="34"/>
    </row>
    <row r="21" spans="1:13" ht="15" customHeight="1">
      <c r="A21" s="617"/>
      <c r="B21" s="617"/>
      <c r="C21" s="617"/>
      <c r="D21" s="617"/>
      <c r="E21" s="617"/>
      <c r="F21" s="617"/>
      <c r="G21" s="617"/>
      <c r="H21" s="617"/>
      <c r="I21" s="617"/>
      <c r="J21" s="617"/>
      <c r="K21" s="617"/>
      <c r="L21" s="34"/>
      <c r="M21" s="34"/>
    </row>
    <row r="22" spans="1:13" ht="13.15" customHeight="1">
      <c r="A22" s="34"/>
      <c r="B22" s="34"/>
      <c r="C22" s="34"/>
      <c r="D22" s="34"/>
      <c r="E22" s="34"/>
      <c r="F22" s="34"/>
      <c r="G22" s="34"/>
      <c r="H22" s="34"/>
      <c r="I22" s="34"/>
      <c r="J22" s="34"/>
      <c r="K22" s="34"/>
      <c r="L22" s="34"/>
      <c r="M22" s="34"/>
    </row>
    <row r="23" spans="1:13" ht="13.15" customHeight="1">
      <c r="A23" s="34"/>
      <c r="B23" s="34"/>
      <c r="C23" s="34"/>
      <c r="D23" s="34"/>
      <c r="E23" s="34"/>
      <c r="F23" s="34"/>
      <c r="G23" s="34"/>
      <c r="H23" s="34"/>
      <c r="I23" s="34"/>
      <c r="J23" s="34"/>
      <c r="K23" s="34"/>
      <c r="L23" s="34"/>
      <c r="M23" s="34"/>
    </row>
    <row r="33" spans="1:17" s="38" customFormat="1" ht="21">
      <c r="A33" s="31" t="s">
        <v>24</v>
      </c>
      <c r="B33" s="31"/>
      <c r="C33" s="31"/>
      <c r="D33" s="35"/>
      <c r="E33" s="35"/>
      <c r="F33" s="36"/>
      <c r="G33" s="36" t="s">
        <v>25</v>
      </c>
      <c r="H33" s="31"/>
      <c r="I33" s="31"/>
      <c r="J33" s="31"/>
      <c r="K33" s="37"/>
      <c r="L33" s="37"/>
      <c r="N33" s="1"/>
      <c r="O33" s="1"/>
      <c r="P33" s="1"/>
      <c r="Q33" s="1"/>
    </row>
    <row r="34" spans="1:17" s="38" customFormat="1" ht="19.899999999999999" customHeight="1">
      <c r="B34" s="618" t="s">
        <v>878</v>
      </c>
      <c r="C34" s="618"/>
      <c r="D34" s="618"/>
      <c r="E34" s="618"/>
      <c r="F34" s="618"/>
      <c r="G34" s="618" t="s">
        <v>80</v>
      </c>
      <c r="H34" s="618"/>
      <c r="I34" s="618"/>
      <c r="J34" s="618"/>
      <c r="K34" s="618"/>
      <c r="L34" s="39"/>
      <c r="M34" s="39"/>
      <c r="N34" s="1"/>
      <c r="O34" s="1"/>
      <c r="P34" s="1"/>
      <c r="Q34" s="1"/>
    </row>
    <row r="35" spans="1:17" ht="16.5">
      <c r="B35" s="619" t="s">
        <v>879</v>
      </c>
      <c r="C35" s="619"/>
      <c r="D35" s="619"/>
      <c r="E35" s="619"/>
      <c r="F35" s="619"/>
      <c r="G35" s="619" t="s">
        <v>81</v>
      </c>
      <c r="H35" s="619"/>
      <c r="I35" s="619"/>
      <c r="J35" s="619"/>
      <c r="K35" s="619"/>
      <c r="N35" s="619"/>
      <c r="O35" s="619"/>
      <c r="P35" s="619"/>
      <c r="Q35" s="619"/>
    </row>
    <row r="39" spans="1:17">
      <c r="H39" s="1" t="s">
        <v>82</v>
      </c>
    </row>
  </sheetData>
  <mergeCells count="7">
    <mergeCell ref="N35:Q35"/>
    <mergeCell ref="A14:K16"/>
    <mergeCell ref="A18:K21"/>
    <mergeCell ref="G34:K34"/>
    <mergeCell ref="G35:K35"/>
    <mergeCell ref="B34:F34"/>
    <mergeCell ref="B35:F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7"/>
  <sheetViews>
    <sheetView showGridLines="0" view="pageLayout" topLeftCell="A34" zoomScale="55" zoomScaleNormal="100" zoomScaleSheetLayoutView="70" zoomScalePageLayoutView="55" workbookViewId="0">
      <selection activeCell="G28" sqref="G28"/>
    </sheetView>
  </sheetViews>
  <sheetFormatPr baseColWidth="10" defaultRowHeight="13.5"/>
  <cols>
    <col min="1" max="1" width="3.85546875" style="69" customWidth="1"/>
    <col min="2" max="4" width="3.140625" style="69" customWidth="1"/>
    <col min="5" max="5" width="4" style="69" customWidth="1"/>
    <col min="6" max="6" width="29.140625" style="69" customWidth="1"/>
    <col min="7" max="7" width="9.7109375" style="69" customWidth="1"/>
    <col min="8" max="8" width="11.28515625" style="69" customWidth="1"/>
    <col min="9" max="9" width="11" style="69" bestFit="1" customWidth="1"/>
    <col min="10" max="10" width="13.140625" style="69" customWidth="1"/>
    <col min="11" max="11" width="8.5703125" style="69" customWidth="1"/>
    <col min="12" max="12" width="9"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809</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1.5"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85" customFormat="1" ht="24">
      <c r="A9" s="302"/>
      <c r="B9" s="104"/>
      <c r="C9" s="104"/>
      <c r="D9" s="104"/>
      <c r="E9" s="104"/>
      <c r="F9" s="371" t="s">
        <v>97</v>
      </c>
      <c r="G9" s="371"/>
      <c r="H9" s="343"/>
      <c r="I9" s="343"/>
      <c r="J9" s="343"/>
      <c r="K9" s="407"/>
      <c r="L9" s="407"/>
      <c r="M9" s="407">
        <f>M10</f>
        <v>0</v>
      </c>
      <c r="N9" s="401">
        <f t="shared" ref="N9:Q9" si="0">N10</f>
        <v>13634563.800000001</v>
      </c>
      <c r="O9" s="401">
        <f t="shared" si="0"/>
        <v>5283402.62</v>
      </c>
      <c r="P9" s="401">
        <f t="shared" si="0"/>
        <v>5283402.62</v>
      </c>
      <c r="Q9" s="401">
        <f t="shared" si="0"/>
        <v>5283402.62</v>
      </c>
      <c r="R9" s="436"/>
      <c r="S9" s="436"/>
      <c r="T9" s="436"/>
      <c r="U9" s="436"/>
    </row>
    <row r="10" spans="1:21" s="85" customFormat="1">
      <c r="A10" s="359"/>
      <c r="B10" s="104">
        <v>2</v>
      </c>
      <c r="C10" s="104"/>
      <c r="D10" s="104"/>
      <c r="E10" s="283"/>
      <c r="F10" s="371" t="s">
        <v>104</v>
      </c>
      <c r="G10" s="371"/>
      <c r="H10" s="349"/>
      <c r="I10" s="349"/>
      <c r="J10" s="349"/>
      <c r="K10" s="407"/>
      <c r="L10" s="407"/>
      <c r="M10" s="407">
        <f>M11+M14+M19</f>
        <v>0</v>
      </c>
      <c r="N10" s="407">
        <f t="shared" ref="N10:Q10" si="1">N11+N14+N19</f>
        <v>13634563.800000001</v>
      </c>
      <c r="O10" s="407">
        <f t="shared" si="1"/>
        <v>5283402.62</v>
      </c>
      <c r="P10" s="407">
        <f t="shared" si="1"/>
        <v>5283402.62</v>
      </c>
      <c r="Q10" s="407">
        <f t="shared" si="1"/>
        <v>5283402.62</v>
      </c>
      <c r="R10" s="436"/>
      <c r="S10" s="436"/>
      <c r="T10" s="436"/>
      <c r="U10" s="436"/>
    </row>
    <row r="11" spans="1:21" s="85" customFormat="1">
      <c r="A11" s="359"/>
      <c r="B11" s="359"/>
      <c r="C11" s="104">
        <v>3</v>
      </c>
      <c r="D11" s="104"/>
      <c r="E11" s="283"/>
      <c r="F11" s="371"/>
      <c r="G11" s="371"/>
      <c r="H11" s="349"/>
      <c r="I11" s="349"/>
      <c r="J11" s="349"/>
      <c r="K11" s="407"/>
      <c r="L11" s="407"/>
      <c r="M11" s="407">
        <f>M12</f>
        <v>0</v>
      </c>
      <c r="N11" s="407">
        <f t="shared" ref="N11:Q11" si="2">N12</f>
        <v>4550000</v>
      </c>
      <c r="O11" s="407">
        <f t="shared" si="2"/>
        <v>551081.94999999995</v>
      </c>
      <c r="P11" s="407">
        <f t="shared" si="2"/>
        <v>551081.94999999995</v>
      </c>
      <c r="Q11" s="407">
        <f t="shared" si="2"/>
        <v>551081.94999999995</v>
      </c>
      <c r="R11" s="436"/>
      <c r="S11" s="436"/>
      <c r="T11" s="436"/>
      <c r="U11" s="436"/>
    </row>
    <row r="12" spans="1:21" s="85" customFormat="1" ht="17.25" customHeight="1">
      <c r="A12" s="359"/>
      <c r="B12" s="359"/>
      <c r="C12" s="104"/>
      <c r="D12" s="104">
        <v>3</v>
      </c>
      <c r="E12" s="283"/>
      <c r="F12" s="371"/>
      <c r="G12" s="371"/>
      <c r="H12" s="349"/>
      <c r="I12" s="349"/>
      <c r="J12" s="349"/>
      <c r="K12" s="407"/>
      <c r="L12" s="407"/>
      <c r="M12" s="407">
        <f>M13</f>
        <v>0</v>
      </c>
      <c r="N12" s="407">
        <f t="shared" ref="N12:Q12" si="3">N13</f>
        <v>4550000</v>
      </c>
      <c r="O12" s="407">
        <f t="shared" si="3"/>
        <v>551081.94999999995</v>
      </c>
      <c r="P12" s="407">
        <f t="shared" si="3"/>
        <v>551081.94999999995</v>
      </c>
      <c r="Q12" s="407">
        <f t="shared" si="3"/>
        <v>551081.94999999995</v>
      </c>
      <c r="R12" s="436"/>
      <c r="S12" s="436"/>
      <c r="T12" s="436"/>
      <c r="U12" s="436"/>
    </row>
    <row r="13" spans="1:21" s="85" customFormat="1" ht="33.75" customHeight="1">
      <c r="A13" s="359"/>
      <c r="B13" s="359"/>
      <c r="C13" s="104"/>
      <c r="D13" s="104"/>
      <c r="E13" s="283">
        <v>207</v>
      </c>
      <c r="F13" s="375" t="s">
        <v>184</v>
      </c>
      <c r="G13" s="375" t="s">
        <v>49</v>
      </c>
      <c r="H13" s="349">
        <v>0</v>
      </c>
      <c r="I13" s="349">
        <v>1</v>
      </c>
      <c r="J13" s="349">
        <v>1</v>
      </c>
      <c r="K13" s="407">
        <f>IFERROR(J13/H13*100,0)</f>
        <v>0</v>
      </c>
      <c r="L13" s="407">
        <f>IFERROR(J13/I13*100,0)</f>
        <v>100</v>
      </c>
      <c r="M13" s="421">
        <v>0</v>
      </c>
      <c r="N13" s="333">
        <v>4550000</v>
      </c>
      <c r="O13" s="421">
        <v>551081.94999999995</v>
      </c>
      <c r="P13" s="421">
        <v>551081.94999999995</v>
      </c>
      <c r="Q13" s="421">
        <v>551081.94999999995</v>
      </c>
      <c r="R13" s="407">
        <f>IFERROR(O13/M13*100,0)</f>
        <v>0</v>
      </c>
      <c r="S13" s="407">
        <f>IFERROR(O13/N13*100,0)</f>
        <v>12.111691208791207</v>
      </c>
      <c r="T13" s="407">
        <f>IFERROR(P13/M13*100,0)</f>
        <v>0</v>
      </c>
      <c r="U13" s="407">
        <f>IFERROR(P13/N13*100,0)</f>
        <v>12.111691208791207</v>
      </c>
    </row>
    <row r="14" spans="1:21" s="85" customFormat="1" ht="27" customHeight="1">
      <c r="A14" s="359"/>
      <c r="B14" s="359"/>
      <c r="C14" s="104">
        <v>4</v>
      </c>
      <c r="D14" s="104"/>
      <c r="E14" s="283"/>
      <c r="F14" s="371" t="s">
        <v>108</v>
      </c>
      <c r="G14" s="375"/>
      <c r="H14" s="349"/>
      <c r="I14" s="349"/>
      <c r="J14" s="349"/>
      <c r="K14" s="407"/>
      <c r="L14" s="407"/>
      <c r="M14" s="421">
        <f>M15+M17</f>
        <v>0</v>
      </c>
      <c r="N14" s="421">
        <f t="shared" ref="N14:Q14" si="4">N15+N17</f>
        <v>6600000</v>
      </c>
      <c r="O14" s="421">
        <f t="shared" si="4"/>
        <v>4372701.3</v>
      </c>
      <c r="P14" s="421">
        <f t="shared" si="4"/>
        <v>4372701.3</v>
      </c>
      <c r="Q14" s="421">
        <f t="shared" si="4"/>
        <v>4372701.3</v>
      </c>
      <c r="R14" s="407"/>
      <c r="S14" s="407"/>
      <c r="T14" s="407"/>
      <c r="U14" s="407"/>
    </row>
    <row r="15" spans="1:21" s="85" customFormat="1" ht="27" customHeight="1">
      <c r="A15" s="359"/>
      <c r="B15" s="359"/>
      <c r="C15" s="104"/>
      <c r="D15" s="104">
        <v>1</v>
      </c>
      <c r="E15" s="283"/>
      <c r="F15" s="371" t="s">
        <v>109</v>
      </c>
      <c r="G15" s="375"/>
      <c r="H15" s="349"/>
      <c r="I15" s="349"/>
      <c r="J15" s="349"/>
      <c r="K15" s="407"/>
      <c r="L15" s="407"/>
      <c r="M15" s="421">
        <f>M16</f>
        <v>0</v>
      </c>
      <c r="N15" s="421">
        <f t="shared" ref="N15:Q15" si="5">N16</f>
        <v>3850000</v>
      </c>
      <c r="O15" s="421">
        <f t="shared" si="5"/>
        <v>2031359.27</v>
      </c>
      <c r="P15" s="421">
        <f t="shared" si="5"/>
        <v>2031359.27</v>
      </c>
      <c r="Q15" s="421">
        <f t="shared" si="5"/>
        <v>2031359.27</v>
      </c>
      <c r="R15" s="407"/>
      <c r="S15" s="407"/>
      <c r="T15" s="407"/>
      <c r="U15" s="407"/>
    </row>
    <row r="16" spans="1:21" s="85" customFormat="1" ht="34.5" customHeight="1">
      <c r="A16" s="359"/>
      <c r="B16" s="359"/>
      <c r="C16" s="359"/>
      <c r="D16" s="104"/>
      <c r="E16" s="283">
        <v>212</v>
      </c>
      <c r="F16" s="371" t="s">
        <v>110</v>
      </c>
      <c r="G16" s="371" t="s">
        <v>49</v>
      </c>
      <c r="H16" s="349">
        <v>0</v>
      </c>
      <c r="I16" s="349">
        <v>3</v>
      </c>
      <c r="J16" s="349">
        <v>3</v>
      </c>
      <c r="K16" s="407">
        <f>IFERROR(J16/H16*100,0)</f>
        <v>0</v>
      </c>
      <c r="L16" s="407">
        <f>IFERROR(J16/I16*100,0)</f>
        <v>100</v>
      </c>
      <c r="M16" s="421">
        <v>0</v>
      </c>
      <c r="N16" s="333">
        <v>3850000</v>
      </c>
      <c r="O16" s="421">
        <v>2031359.27</v>
      </c>
      <c r="P16" s="421">
        <v>2031359.27</v>
      </c>
      <c r="Q16" s="421">
        <v>2031359.27</v>
      </c>
      <c r="R16" s="407">
        <f t="shared" ref="R16:R29" si="6">IFERROR(O16/M16*100,0)</f>
        <v>0</v>
      </c>
      <c r="S16" s="407">
        <f t="shared" ref="S16:S29" si="7">IFERROR(O16/N16*100,0)</f>
        <v>52.762578441558439</v>
      </c>
      <c r="T16" s="407">
        <f t="shared" ref="T16:T29" si="8">IFERROR(P16/M16*100,0)</f>
        <v>0</v>
      </c>
      <c r="U16" s="407">
        <f t="shared" ref="U16:U29" si="9">IFERROR(P16/N16*100,0)</f>
        <v>52.762578441558439</v>
      </c>
    </row>
    <row r="17" spans="1:21" s="85" customFormat="1" ht="34.5" customHeight="1">
      <c r="A17" s="359"/>
      <c r="B17" s="359"/>
      <c r="C17" s="359"/>
      <c r="D17" s="104">
        <v>2</v>
      </c>
      <c r="E17" s="283"/>
      <c r="F17" s="371" t="s">
        <v>111</v>
      </c>
      <c r="G17" s="104"/>
      <c r="H17" s="349"/>
      <c r="I17" s="349"/>
      <c r="J17" s="349"/>
      <c r="K17" s="407"/>
      <c r="L17" s="407"/>
      <c r="M17" s="421">
        <f>M18</f>
        <v>0</v>
      </c>
      <c r="N17" s="421">
        <f t="shared" ref="N17:Q17" si="10">N18</f>
        <v>2750000</v>
      </c>
      <c r="O17" s="421">
        <f t="shared" si="10"/>
        <v>2341342.0299999998</v>
      </c>
      <c r="P17" s="421">
        <f t="shared" si="10"/>
        <v>2341342.0299999998</v>
      </c>
      <c r="Q17" s="421">
        <f t="shared" si="10"/>
        <v>2341342.0299999998</v>
      </c>
      <c r="R17" s="407"/>
      <c r="S17" s="407"/>
      <c r="T17" s="407"/>
      <c r="U17" s="407"/>
    </row>
    <row r="18" spans="1:21" s="85" customFormat="1" ht="34.5" customHeight="1">
      <c r="A18" s="359"/>
      <c r="B18" s="359"/>
      <c r="C18" s="359"/>
      <c r="D18" s="104"/>
      <c r="E18" s="283">
        <v>214</v>
      </c>
      <c r="F18" s="371" t="s">
        <v>186</v>
      </c>
      <c r="G18" s="104" t="s">
        <v>49</v>
      </c>
      <c r="H18" s="349">
        <v>0</v>
      </c>
      <c r="I18" s="349">
        <v>1</v>
      </c>
      <c r="J18" s="349">
        <v>1</v>
      </c>
      <c r="K18" s="407">
        <f>IFERROR(J18/H18*100,0)</f>
        <v>0</v>
      </c>
      <c r="L18" s="407">
        <f>IFERROR(J18/I18*100,0)</f>
        <v>100</v>
      </c>
      <c r="M18" s="421">
        <v>0</v>
      </c>
      <c r="N18" s="333">
        <v>2750000</v>
      </c>
      <c r="O18" s="421">
        <v>2341342.0299999998</v>
      </c>
      <c r="P18" s="421">
        <v>2341342.0299999998</v>
      </c>
      <c r="Q18" s="421">
        <v>2341342.0299999998</v>
      </c>
      <c r="R18" s="407">
        <f t="shared" si="6"/>
        <v>0</v>
      </c>
      <c r="S18" s="407">
        <f t="shared" si="7"/>
        <v>85.139710181818174</v>
      </c>
      <c r="T18" s="407">
        <f t="shared" si="8"/>
        <v>0</v>
      </c>
      <c r="U18" s="407">
        <f t="shared" si="9"/>
        <v>85.139710181818174</v>
      </c>
    </row>
    <row r="19" spans="1:21" s="85" customFormat="1" ht="34.5" customHeight="1">
      <c r="A19" s="359"/>
      <c r="B19" s="359"/>
      <c r="C19" s="104">
        <v>6</v>
      </c>
      <c r="D19" s="104"/>
      <c r="E19" s="283"/>
      <c r="F19" s="371" t="s">
        <v>116</v>
      </c>
      <c r="G19" s="371"/>
      <c r="H19" s="349"/>
      <c r="I19" s="349"/>
      <c r="J19" s="349"/>
      <c r="K19" s="407"/>
      <c r="L19" s="407"/>
      <c r="M19" s="421">
        <f>M20</f>
        <v>0</v>
      </c>
      <c r="N19" s="421">
        <f t="shared" ref="N19:Q19" si="11">N20</f>
        <v>2484563.7999999998</v>
      </c>
      <c r="O19" s="421">
        <f t="shared" si="11"/>
        <v>359619.37</v>
      </c>
      <c r="P19" s="421">
        <f t="shared" si="11"/>
        <v>359619.37</v>
      </c>
      <c r="Q19" s="421">
        <f t="shared" si="11"/>
        <v>359619.37</v>
      </c>
      <c r="R19" s="407"/>
      <c r="S19" s="407"/>
      <c r="T19" s="407"/>
      <c r="U19" s="407"/>
    </row>
    <row r="20" spans="1:21" s="85" customFormat="1" ht="34.5" customHeight="1">
      <c r="A20" s="359"/>
      <c r="B20" s="359"/>
      <c r="C20" s="104"/>
      <c r="D20" s="104">
        <v>9</v>
      </c>
      <c r="E20" s="283"/>
      <c r="F20" s="371" t="s">
        <v>117</v>
      </c>
      <c r="G20" s="371"/>
      <c r="H20" s="349"/>
      <c r="I20" s="349"/>
      <c r="J20" s="349"/>
      <c r="K20" s="407"/>
      <c r="L20" s="407"/>
      <c r="M20" s="421">
        <f>M21+M22</f>
        <v>0</v>
      </c>
      <c r="N20" s="421">
        <f t="shared" ref="N20:Q20" si="12">N21+N22</f>
        <v>2484563.7999999998</v>
      </c>
      <c r="O20" s="421">
        <f t="shared" si="12"/>
        <v>359619.37</v>
      </c>
      <c r="P20" s="421">
        <f t="shared" si="12"/>
        <v>359619.37</v>
      </c>
      <c r="Q20" s="421">
        <f t="shared" si="12"/>
        <v>359619.37</v>
      </c>
      <c r="R20" s="407"/>
      <c r="S20" s="407"/>
      <c r="T20" s="407"/>
      <c r="U20" s="407"/>
    </row>
    <row r="21" spans="1:21" s="85" customFormat="1" ht="33.75" customHeight="1">
      <c r="A21" s="359"/>
      <c r="B21" s="359"/>
      <c r="C21" s="104"/>
      <c r="D21" s="104"/>
      <c r="E21" s="283">
        <v>227</v>
      </c>
      <c r="F21" s="375" t="s">
        <v>187</v>
      </c>
      <c r="G21" s="375" t="s">
        <v>49</v>
      </c>
      <c r="H21" s="349">
        <v>0</v>
      </c>
      <c r="I21" s="349">
        <v>1</v>
      </c>
      <c r="J21" s="349">
        <v>1</v>
      </c>
      <c r="K21" s="407">
        <f>IFERROR(J21/H21*100,0)</f>
        <v>0</v>
      </c>
      <c r="L21" s="407">
        <f>IFERROR(J21/I21*100,0)</f>
        <v>100</v>
      </c>
      <c r="M21" s="421">
        <v>0</v>
      </c>
      <c r="N21" s="333">
        <v>1734563.8</v>
      </c>
      <c r="O21" s="421">
        <v>4426.6099999999997</v>
      </c>
      <c r="P21" s="421">
        <v>4426.6099999999997</v>
      </c>
      <c r="Q21" s="421">
        <v>4426.6099999999997</v>
      </c>
      <c r="R21" s="407">
        <f t="shared" si="6"/>
        <v>0</v>
      </c>
      <c r="S21" s="407">
        <f t="shared" si="7"/>
        <v>0.25520018346975759</v>
      </c>
      <c r="T21" s="407">
        <f t="shared" si="8"/>
        <v>0</v>
      </c>
      <c r="U21" s="407">
        <f t="shared" si="9"/>
        <v>0.25520018346975759</v>
      </c>
    </row>
    <row r="22" spans="1:21" s="85" customFormat="1" ht="49.5" customHeight="1">
      <c r="A22" s="359"/>
      <c r="B22" s="359"/>
      <c r="C22" s="104"/>
      <c r="D22" s="104"/>
      <c r="E22" s="283">
        <v>228</v>
      </c>
      <c r="F22" s="371" t="s">
        <v>118</v>
      </c>
      <c r="G22" s="371" t="s">
        <v>49</v>
      </c>
      <c r="H22" s="349">
        <v>2</v>
      </c>
      <c r="I22" s="349">
        <v>4</v>
      </c>
      <c r="J22" s="349">
        <v>3</v>
      </c>
      <c r="K22" s="407">
        <f>IFERROR(J22/H22*100,0)</f>
        <v>150</v>
      </c>
      <c r="L22" s="407">
        <f>IFERROR(J22/I22*100,0)</f>
        <v>75</v>
      </c>
      <c r="M22" s="421">
        <v>0</v>
      </c>
      <c r="N22" s="333">
        <v>750000</v>
      </c>
      <c r="O22" s="421">
        <v>355192.76</v>
      </c>
      <c r="P22" s="421">
        <v>355192.76</v>
      </c>
      <c r="Q22" s="421">
        <v>355192.76</v>
      </c>
      <c r="R22" s="407">
        <f t="shared" si="6"/>
        <v>0</v>
      </c>
      <c r="S22" s="407">
        <f t="shared" si="7"/>
        <v>47.359034666666666</v>
      </c>
      <c r="T22" s="407">
        <f t="shared" si="8"/>
        <v>0</v>
      </c>
      <c r="U22" s="407">
        <f t="shared" si="9"/>
        <v>47.359034666666666</v>
      </c>
    </row>
    <row r="23" spans="1:21" s="85" customFormat="1" ht="36">
      <c r="A23" s="359">
        <v>4</v>
      </c>
      <c r="B23" s="359"/>
      <c r="C23" s="359"/>
      <c r="D23" s="104"/>
      <c r="E23" s="283"/>
      <c r="F23" s="380" t="s">
        <v>136</v>
      </c>
      <c r="G23" s="371"/>
      <c r="H23" s="349"/>
      <c r="I23" s="349"/>
      <c r="J23" s="349"/>
      <c r="K23" s="407"/>
      <c r="L23" s="407"/>
      <c r="M23" s="437">
        <f>M24</f>
        <v>0</v>
      </c>
      <c r="N23" s="437">
        <f t="shared" ref="N23:Q23" si="13">N24</f>
        <v>26603245.359999999</v>
      </c>
      <c r="O23" s="437">
        <f t="shared" si="13"/>
        <v>6307812.7699999996</v>
      </c>
      <c r="P23" s="437">
        <f t="shared" si="13"/>
        <v>6307812.7699999996</v>
      </c>
      <c r="Q23" s="437">
        <f t="shared" si="13"/>
        <v>6307812.7699999996</v>
      </c>
      <c r="R23" s="407"/>
      <c r="S23" s="407"/>
      <c r="T23" s="407"/>
      <c r="U23" s="407"/>
    </row>
    <row r="24" spans="1:21" s="85" customFormat="1">
      <c r="A24" s="359"/>
      <c r="B24" s="359">
        <v>2</v>
      </c>
      <c r="C24" s="359"/>
      <c r="D24" s="104"/>
      <c r="E24" s="283"/>
      <c r="F24" s="380" t="s">
        <v>190</v>
      </c>
      <c r="G24" s="371"/>
      <c r="H24" s="349"/>
      <c r="I24" s="349"/>
      <c r="J24" s="349"/>
      <c r="K24" s="407"/>
      <c r="L24" s="407"/>
      <c r="M24" s="421">
        <f>M25</f>
        <v>0</v>
      </c>
      <c r="N24" s="421">
        <f t="shared" ref="N24:Q24" si="14">N25</f>
        <v>26603245.359999999</v>
      </c>
      <c r="O24" s="421">
        <f t="shared" si="14"/>
        <v>6307812.7699999996</v>
      </c>
      <c r="P24" s="421">
        <f t="shared" si="14"/>
        <v>6307812.7699999996</v>
      </c>
      <c r="Q24" s="421">
        <f t="shared" si="14"/>
        <v>6307812.7699999996</v>
      </c>
      <c r="R24" s="407"/>
      <c r="S24" s="407"/>
      <c r="T24" s="407"/>
      <c r="U24" s="407"/>
    </row>
    <row r="25" spans="1:21" s="85" customFormat="1" ht="24">
      <c r="A25" s="359"/>
      <c r="B25" s="359"/>
      <c r="C25" s="359">
        <v>2</v>
      </c>
      <c r="D25" s="359"/>
      <c r="E25" s="359"/>
      <c r="F25" s="438" t="s">
        <v>105</v>
      </c>
      <c r="G25" s="371"/>
      <c r="H25" s="349"/>
      <c r="I25" s="349"/>
      <c r="J25" s="349"/>
      <c r="K25" s="439"/>
      <c r="L25" s="440"/>
      <c r="M25" s="421">
        <f>M26+M30</f>
        <v>0</v>
      </c>
      <c r="N25" s="421">
        <f t="shared" ref="N25:Q25" si="15">N26+N30</f>
        <v>26603245.359999999</v>
      </c>
      <c r="O25" s="421">
        <f t="shared" si="15"/>
        <v>6307812.7699999996</v>
      </c>
      <c r="P25" s="421">
        <f t="shared" si="15"/>
        <v>6307812.7699999996</v>
      </c>
      <c r="Q25" s="421">
        <f t="shared" si="15"/>
        <v>6307812.7699999996</v>
      </c>
      <c r="R25" s="407"/>
      <c r="S25" s="407"/>
      <c r="T25" s="407"/>
      <c r="U25" s="407"/>
    </row>
    <row r="26" spans="1:21" s="85" customFormat="1">
      <c r="A26" s="359"/>
      <c r="B26" s="359"/>
      <c r="C26" s="359"/>
      <c r="D26" s="359">
        <v>1</v>
      </c>
      <c r="E26" s="359"/>
      <c r="F26" s="438" t="s">
        <v>143</v>
      </c>
      <c r="G26" s="371"/>
      <c r="H26" s="349"/>
      <c r="I26" s="349"/>
      <c r="J26" s="349"/>
      <c r="K26" s="439"/>
      <c r="L26" s="440"/>
      <c r="M26" s="421">
        <f>M27+M28+M29</f>
        <v>0</v>
      </c>
      <c r="N26" s="421">
        <f t="shared" ref="N26:Q26" si="16">N27+N28+N29</f>
        <v>23056700.669999998</v>
      </c>
      <c r="O26" s="421">
        <f t="shared" si="16"/>
        <v>6307812.7699999996</v>
      </c>
      <c r="P26" s="421">
        <f t="shared" si="16"/>
        <v>6307812.7699999996</v>
      </c>
      <c r="Q26" s="421">
        <f t="shared" si="16"/>
        <v>6307812.7699999996</v>
      </c>
      <c r="R26" s="407"/>
      <c r="S26" s="407"/>
      <c r="T26" s="407"/>
      <c r="U26" s="407"/>
    </row>
    <row r="27" spans="1:21" s="85" customFormat="1" ht="24">
      <c r="A27" s="359"/>
      <c r="B27" s="359"/>
      <c r="C27" s="359"/>
      <c r="D27" s="359"/>
      <c r="E27" s="359">
        <v>213</v>
      </c>
      <c r="F27" s="375" t="s">
        <v>183</v>
      </c>
      <c r="G27" s="375" t="s">
        <v>49</v>
      </c>
      <c r="H27" s="349">
        <v>0</v>
      </c>
      <c r="I27" s="349">
        <v>12</v>
      </c>
      <c r="J27" s="349">
        <v>12</v>
      </c>
      <c r="K27" s="407">
        <f>IFERROR(J27/H27*100,0)</f>
        <v>0</v>
      </c>
      <c r="L27" s="407">
        <f>IFERROR(J27/I27*100,0)</f>
        <v>100</v>
      </c>
      <c r="M27" s="421">
        <v>0</v>
      </c>
      <c r="N27" s="333">
        <v>13625000.02</v>
      </c>
      <c r="O27" s="421">
        <v>3242573.06</v>
      </c>
      <c r="P27" s="421">
        <v>3242573.06</v>
      </c>
      <c r="Q27" s="421">
        <v>3242573.06</v>
      </c>
      <c r="R27" s="407">
        <f t="shared" si="6"/>
        <v>0</v>
      </c>
      <c r="S27" s="407">
        <f t="shared" si="7"/>
        <v>23.798701322864293</v>
      </c>
      <c r="T27" s="407">
        <f t="shared" si="8"/>
        <v>0</v>
      </c>
      <c r="U27" s="407">
        <f t="shared" si="9"/>
        <v>23.798701322864293</v>
      </c>
    </row>
    <row r="28" spans="1:21" s="85" customFormat="1" ht="48">
      <c r="A28" s="442"/>
      <c r="B28" s="442"/>
      <c r="C28" s="442"/>
      <c r="D28" s="442"/>
      <c r="E28" s="377">
        <v>218</v>
      </c>
      <c r="F28" s="381" t="s">
        <v>65</v>
      </c>
      <c r="G28" s="378" t="s">
        <v>60</v>
      </c>
      <c r="H28" s="396">
        <v>16000</v>
      </c>
      <c r="I28" s="396">
        <v>14188</v>
      </c>
      <c r="J28" s="396">
        <v>3463.69</v>
      </c>
      <c r="K28" s="448">
        <f>IFERROR(J28/H28*100,0)</f>
        <v>21.648062500000002</v>
      </c>
      <c r="L28" s="448">
        <f>IFERROR(J28/I28*100,0)</f>
        <v>24.412813645334086</v>
      </c>
      <c r="M28" s="443">
        <f>M29</f>
        <v>0</v>
      </c>
      <c r="N28" s="443">
        <v>5850000</v>
      </c>
      <c r="O28" s="443">
        <v>3023724.57</v>
      </c>
      <c r="P28" s="443">
        <v>3023724.57</v>
      </c>
      <c r="Q28" s="443">
        <v>3023724.57</v>
      </c>
      <c r="R28" s="444">
        <f t="shared" si="6"/>
        <v>0</v>
      </c>
      <c r="S28" s="444">
        <f t="shared" si="7"/>
        <v>51.687599487179483</v>
      </c>
      <c r="T28" s="444">
        <f t="shared" si="8"/>
        <v>0</v>
      </c>
      <c r="U28" s="444">
        <f t="shared" si="9"/>
        <v>51.687599487179483</v>
      </c>
    </row>
    <row r="29" spans="1:21" s="85" customFormat="1" ht="48">
      <c r="A29" s="359"/>
      <c r="B29" s="359"/>
      <c r="C29" s="359"/>
      <c r="D29" s="359"/>
      <c r="E29" s="283">
        <v>219</v>
      </c>
      <c r="F29" s="380" t="s">
        <v>66</v>
      </c>
      <c r="G29" s="371" t="s">
        <v>67</v>
      </c>
      <c r="H29" s="349">
        <v>5</v>
      </c>
      <c r="I29" s="349">
        <v>10</v>
      </c>
      <c r="J29" s="349">
        <v>997</v>
      </c>
      <c r="K29" s="441">
        <f t="shared" ref="K29:K31" si="17">IFERROR(J29/H29*100,0)</f>
        <v>19940</v>
      </c>
      <c r="L29" s="441">
        <f t="shared" ref="L29:L31" si="18">IFERROR(J29/I29*100,0)</f>
        <v>9970</v>
      </c>
      <c r="M29" s="421">
        <v>0</v>
      </c>
      <c r="N29" s="421">
        <v>3581700.65</v>
      </c>
      <c r="O29" s="421">
        <v>41515.14</v>
      </c>
      <c r="P29" s="421">
        <v>41515.14</v>
      </c>
      <c r="Q29" s="421">
        <v>41515.14</v>
      </c>
      <c r="R29" s="407">
        <f t="shared" si="6"/>
        <v>0</v>
      </c>
      <c r="S29" s="407">
        <f t="shared" si="7"/>
        <v>1.1590901657289534</v>
      </c>
      <c r="T29" s="407">
        <f t="shared" si="8"/>
        <v>0</v>
      </c>
      <c r="U29" s="407">
        <f t="shared" si="9"/>
        <v>1.1590901657289534</v>
      </c>
    </row>
    <row r="30" spans="1:21" s="85" customFormat="1">
      <c r="A30" s="359"/>
      <c r="B30" s="359"/>
      <c r="C30" s="359"/>
      <c r="D30" s="104">
        <v>3</v>
      </c>
      <c r="E30" s="283"/>
      <c r="F30" s="371" t="s">
        <v>147</v>
      </c>
      <c r="G30" s="371"/>
      <c r="H30" s="349"/>
      <c r="I30" s="349"/>
      <c r="J30" s="349"/>
      <c r="K30" s="441"/>
      <c r="L30" s="441"/>
      <c r="M30" s="421">
        <f>M31</f>
        <v>0</v>
      </c>
      <c r="N30" s="421">
        <f t="shared" ref="N30:Q30" si="19">N31</f>
        <v>3546544.69</v>
      </c>
      <c r="O30" s="421">
        <f t="shared" si="19"/>
        <v>0</v>
      </c>
      <c r="P30" s="421">
        <f t="shared" si="19"/>
        <v>0</v>
      </c>
      <c r="Q30" s="421">
        <f t="shared" si="19"/>
        <v>0</v>
      </c>
      <c r="R30" s="407"/>
      <c r="S30" s="407"/>
      <c r="T30" s="407"/>
      <c r="U30" s="407"/>
    </row>
    <row r="31" spans="1:21" s="85" customFormat="1" ht="60">
      <c r="A31" s="359"/>
      <c r="B31" s="359"/>
      <c r="C31" s="359"/>
      <c r="D31" s="104"/>
      <c r="E31" s="283">
        <v>222</v>
      </c>
      <c r="F31" s="371" t="s">
        <v>69</v>
      </c>
      <c r="G31" s="371" t="s">
        <v>64</v>
      </c>
      <c r="H31" s="349">
        <v>62836</v>
      </c>
      <c r="I31" s="349">
        <v>63558.1</v>
      </c>
      <c r="J31" s="349">
        <f>800+58810</f>
        <v>59610</v>
      </c>
      <c r="K31" s="441">
        <f t="shared" si="17"/>
        <v>94.866000381946662</v>
      </c>
      <c r="L31" s="441">
        <f t="shared" si="18"/>
        <v>93.788203234520864</v>
      </c>
      <c r="M31" s="407">
        <v>0</v>
      </c>
      <c r="N31" s="407">
        <v>3546544.69</v>
      </c>
      <c r="O31" s="407">
        <v>0</v>
      </c>
      <c r="P31" s="407">
        <v>0</v>
      </c>
      <c r="Q31" s="407">
        <v>0</v>
      </c>
      <c r="R31" s="407">
        <f t="shared" ref="R31" si="20">IFERROR(O31/M31*100,0)</f>
        <v>0</v>
      </c>
      <c r="S31" s="407">
        <f t="shared" ref="S31" si="21">IFERROR(O31/N31*100,0)</f>
        <v>0</v>
      </c>
      <c r="T31" s="407">
        <f t="shared" ref="T31" si="22">IFERROR(P31/M31*100,0)</f>
        <v>0</v>
      </c>
      <c r="U31" s="407">
        <f t="shared" ref="U31" si="23">IFERROR(P31/N31*100,0)</f>
        <v>0</v>
      </c>
    </row>
    <row r="32" spans="1:21" s="85" customFormat="1">
      <c r="A32" s="359"/>
      <c r="B32" s="359"/>
      <c r="C32" s="359"/>
      <c r="D32" s="104"/>
      <c r="E32" s="283"/>
      <c r="F32" s="371"/>
      <c r="G32" s="371"/>
      <c r="H32" s="349"/>
      <c r="I32" s="349"/>
      <c r="J32" s="349"/>
      <c r="K32" s="343"/>
      <c r="L32" s="343"/>
      <c r="M32" s="421"/>
      <c r="N32" s="333"/>
      <c r="O32" s="421"/>
      <c r="P32" s="421"/>
      <c r="Q32" s="421"/>
      <c r="R32" s="407"/>
      <c r="S32" s="407"/>
      <c r="T32" s="407"/>
      <c r="U32" s="407"/>
    </row>
    <row r="33" spans="1:21" s="85" customFormat="1">
      <c r="A33" s="359"/>
      <c r="B33" s="359"/>
      <c r="C33" s="359"/>
      <c r="D33" s="104"/>
      <c r="E33" s="283"/>
      <c r="F33" s="380"/>
      <c r="G33" s="371"/>
      <c r="H33" s="349"/>
      <c r="I33" s="349"/>
      <c r="J33" s="349"/>
      <c r="K33" s="343"/>
      <c r="L33" s="343"/>
      <c r="M33" s="421"/>
      <c r="N33" s="333"/>
      <c r="O33" s="421"/>
      <c r="P33" s="421"/>
      <c r="Q33" s="421"/>
      <c r="R33" s="407"/>
      <c r="S33" s="407"/>
      <c r="T33" s="407"/>
      <c r="U33" s="407"/>
    </row>
    <row r="34" spans="1:21" s="85" customFormat="1">
      <c r="A34" s="442"/>
      <c r="B34" s="442"/>
      <c r="C34" s="442"/>
      <c r="D34" s="442"/>
      <c r="E34" s="442"/>
      <c r="F34" s="284" t="s">
        <v>157</v>
      </c>
      <c r="G34" s="442"/>
      <c r="H34" s="446"/>
      <c r="I34" s="447"/>
      <c r="J34" s="350"/>
      <c r="K34" s="413"/>
      <c r="L34" s="413"/>
      <c r="M34" s="445">
        <f>M23+M9</f>
        <v>0</v>
      </c>
      <c r="N34" s="445">
        <f>N23+N9</f>
        <v>40237809.159999996</v>
      </c>
      <c r="O34" s="445">
        <f>O23+O9</f>
        <v>11591215.390000001</v>
      </c>
      <c r="P34" s="445">
        <f>P23+P9</f>
        <v>11591215.390000001</v>
      </c>
      <c r="Q34" s="445">
        <f>Q23+Q9</f>
        <v>11591215.390000001</v>
      </c>
      <c r="R34" s="444"/>
      <c r="S34" s="444"/>
      <c r="T34" s="444"/>
      <c r="U34" s="444"/>
    </row>
    <row r="35" spans="1:21" s="71" customFormat="1">
      <c r="M35" s="70"/>
      <c r="N35" s="70"/>
      <c r="O35" s="70"/>
      <c r="P35" s="70"/>
    </row>
    <row r="38" spans="1:21">
      <c r="M38" s="69"/>
    </row>
    <row r="39" spans="1:21">
      <c r="M39" s="69"/>
    </row>
    <row r="40" spans="1:21">
      <c r="M40" s="69"/>
    </row>
    <row r="41" spans="1:21" ht="13.5" customHeight="1">
      <c r="M41" s="69"/>
    </row>
    <row r="42" spans="1:21" ht="13.5" customHeight="1">
      <c r="M42" s="69"/>
    </row>
    <row r="43" spans="1:21" ht="13.5" customHeight="1">
      <c r="M43" s="69"/>
    </row>
    <row r="44" spans="1:21" ht="13.5" customHeight="1">
      <c r="M44" s="69"/>
    </row>
    <row r="45" spans="1:21" ht="14.25" customHeight="1">
      <c r="M45" s="69"/>
    </row>
    <row r="46" spans="1:21">
      <c r="M46" s="69"/>
    </row>
    <row r="47" spans="1:21">
      <c r="M47" s="69"/>
    </row>
  </sheetData>
  <autoFilter ref="R8:U25"/>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9" orientation="landscape" r:id="rId1"/>
  <headerFooter scaleWithDoc="0">
    <oddHeader>&amp;C&amp;G</oddHeader>
    <oddFooter>&amp;C&amp;G</oddFooter>
  </headerFooter>
  <rowBreaks count="1" manualBreakCount="1">
    <brk id="28" max="20"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5"/>
  <sheetViews>
    <sheetView showGridLines="0" view="pageLayout" topLeftCell="A2" zoomScale="70" zoomScaleNormal="115" zoomScaleSheetLayoutView="70" zoomScalePageLayoutView="70" workbookViewId="0">
      <selection activeCell="M28" sqref="M28"/>
    </sheetView>
  </sheetViews>
  <sheetFormatPr baseColWidth="10" defaultRowHeight="13.5"/>
  <cols>
    <col min="1" max="1" width="3.85546875" style="69" customWidth="1"/>
    <col min="2" max="4" width="3.140625" style="69" customWidth="1"/>
    <col min="5" max="5" width="4" style="69" customWidth="1"/>
    <col min="6" max="6" width="29.140625" style="69" customWidth="1"/>
    <col min="7" max="7" width="10.42578125" style="69" customWidth="1"/>
    <col min="8" max="8" width="11.28515625" style="69" customWidth="1"/>
    <col min="9" max="9" width="11" style="69" bestFit="1" customWidth="1"/>
    <col min="10" max="10" width="13.140625" style="69" customWidth="1"/>
    <col min="11" max="11" width="9" style="69" bestFit="1" customWidth="1"/>
    <col min="12" max="12" width="9"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178</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1.5"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1" customFormat="1" ht="38.25" customHeight="1">
      <c r="A9" s="403">
        <v>4</v>
      </c>
      <c r="B9" s="403"/>
      <c r="C9" s="403"/>
      <c r="D9" s="403"/>
      <c r="E9" s="403"/>
      <c r="F9" s="452" t="s">
        <v>136</v>
      </c>
      <c r="G9" s="403"/>
      <c r="H9" s="371"/>
      <c r="I9" s="371"/>
      <c r="J9" s="371"/>
      <c r="K9" s="404"/>
      <c r="L9" s="400"/>
      <c r="M9" s="416">
        <f>+M11+M14</f>
        <v>0</v>
      </c>
      <c r="N9" s="416">
        <f>+N11+N14</f>
        <v>34120500</v>
      </c>
      <c r="O9" s="416">
        <f>+O11+O14</f>
        <v>9117942.9499999993</v>
      </c>
      <c r="P9" s="418">
        <f>+P11+P14</f>
        <v>9117942.9499999993</v>
      </c>
      <c r="Q9" s="418">
        <f>+Q11+Q14</f>
        <v>9117942.9499999993</v>
      </c>
      <c r="R9" s="417"/>
      <c r="S9" s="417"/>
      <c r="T9" s="417"/>
      <c r="U9" s="417"/>
    </row>
    <row r="10" spans="1:21" s="71" customFormat="1">
      <c r="A10" s="403"/>
      <c r="B10" s="403">
        <v>2</v>
      </c>
      <c r="C10" s="403"/>
      <c r="D10" s="403"/>
      <c r="E10" s="403"/>
      <c r="F10" s="453" t="s">
        <v>190</v>
      </c>
      <c r="G10" s="403"/>
      <c r="H10" s="371"/>
      <c r="I10" s="371"/>
      <c r="J10" s="371"/>
      <c r="K10" s="404"/>
      <c r="L10" s="400"/>
      <c r="M10" s="416"/>
      <c r="N10" s="416"/>
      <c r="O10" s="416"/>
      <c r="P10" s="418"/>
      <c r="Q10" s="418"/>
      <c r="R10" s="417"/>
      <c r="S10" s="417"/>
      <c r="T10" s="417"/>
      <c r="U10" s="417"/>
    </row>
    <row r="11" spans="1:21" s="71" customFormat="1" ht="24">
      <c r="A11" s="403"/>
      <c r="B11" s="403"/>
      <c r="C11" s="403">
        <v>2</v>
      </c>
      <c r="D11" s="403"/>
      <c r="E11" s="403"/>
      <c r="F11" s="452" t="s">
        <v>105</v>
      </c>
      <c r="G11" s="406"/>
      <c r="H11" s="371"/>
      <c r="I11" s="371"/>
      <c r="J11" s="371"/>
      <c r="K11" s="404"/>
      <c r="L11" s="400"/>
      <c r="M11" s="419">
        <f t="shared" ref="M11:Q12" si="0">+M12</f>
        <v>0</v>
      </c>
      <c r="N11" s="419">
        <f t="shared" si="0"/>
        <v>19780000</v>
      </c>
      <c r="O11" s="419">
        <f t="shared" si="0"/>
        <v>4161719.77</v>
      </c>
      <c r="P11" s="420">
        <f t="shared" si="0"/>
        <v>4161719.77</v>
      </c>
      <c r="Q11" s="420">
        <f t="shared" si="0"/>
        <v>4161719.77</v>
      </c>
      <c r="R11" s="417"/>
      <c r="S11" s="417"/>
      <c r="T11" s="417"/>
      <c r="U11" s="417"/>
    </row>
    <row r="12" spans="1:21" s="71" customFormat="1" ht="17.25" customHeight="1">
      <c r="A12" s="403"/>
      <c r="B12" s="403"/>
      <c r="C12" s="403"/>
      <c r="D12" s="403">
        <v>1</v>
      </c>
      <c r="E12" s="403"/>
      <c r="F12" s="452" t="s">
        <v>143</v>
      </c>
      <c r="G12" s="406"/>
      <c r="H12" s="371"/>
      <c r="I12" s="371"/>
      <c r="J12" s="371"/>
      <c r="K12" s="404"/>
      <c r="L12" s="400"/>
      <c r="M12" s="419">
        <f t="shared" si="0"/>
        <v>0</v>
      </c>
      <c r="N12" s="419">
        <f t="shared" si="0"/>
        <v>19780000</v>
      </c>
      <c r="O12" s="419">
        <f t="shared" si="0"/>
        <v>4161719.77</v>
      </c>
      <c r="P12" s="420">
        <f t="shared" si="0"/>
        <v>4161719.77</v>
      </c>
      <c r="Q12" s="420">
        <f t="shared" si="0"/>
        <v>4161719.77</v>
      </c>
      <c r="R12" s="417"/>
      <c r="S12" s="417"/>
      <c r="T12" s="417"/>
      <c r="U12" s="417"/>
    </row>
    <row r="13" spans="1:21" s="85" customFormat="1" ht="35.25" customHeight="1">
      <c r="A13" s="359"/>
      <c r="B13" s="359"/>
      <c r="C13" s="359"/>
      <c r="D13" s="359"/>
      <c r="E13" s="359">
        <v>219</v>
      </c>
      <c r="F13" s="380" t="s">
        <v>66</v>
      </c>
      <c r="G13" s="371" t="s">
        <v>67</v>
      </c>
      <c r="H13" s="372">
        <v>5</v>
      </c>
      <c r="I13" s="372">
        <v>6.73</v>
      </c>
      <c r="J13" s="372">
        <v>997</v>
      </c>
      <c r="K13" s="401">
        <f>IFERROR(J13/H13*100,0)</f>
        <v>19940</v>
      </c>
      <c r="L13" s="401">
        <f>IFERROR(J13/I13*100,0)</f>
        <v>14814.264487369985</v>
      </c>
      <c r="M13" s="421">
        <v>0</v>
      </c>
      <c r="N13" s="333">
        <v>19780000</v>
      </c>
      <c r="O13" s="421">
        <v>4161719.77</v>
      </c>
      <c r="P13" s="422">
        <v>4161719.77</v>
      </c>
      <c r="Q13" s="422">
        <v>4161719.77</v>
      </c>
      <c r="R13" s="462">
        <f>IFERROR(O13/M13*100,0)</f>
        <v>0</v>
      </c>
      <c r="S13" s="462">
        <f>IFERROR(O13/N13*100,0)</f>
        <v>21.040039282103134</v>
      </c>
      <c r="T13" s="462">
        <f>IFERROR(P13/M13*100,0)</f>
        <v>0</v>
      </c>
      <c r="U13" s="462">
        <f>IFERROR(P13/N13*100,0)</f>
        <v>21.040039282103134</v>
      </c>
    </row>
    <row r="14" spans="1:21" s="85" customFormat="1" ht="18" customHeight="1">
      <c r="A14" s="359"/>
      <c r="B14" s="359"/>
      <c r="C14" s="359"/>
      <c r="D14" s="359">
        <v>4</v>
      </c>
      <c r="E14" s="359"/>
      <c r="F14" s="380" t="s">
        <v>70</v>
      </c>
      <c r="G14" s="371"/>
      <c r="H14" s="371"/>
      <c r="I14" s="371"/>
      <c r="J14" s="371"/>
      <c r="K14" s="401"/>
      <c r="L14" s="401"/>
      <c r="M14" s="421">
        <f>M15</f>
        <v>0</v>
      </c>
      <c r="N14" s="421">
        <f>N15</f>
        <v>14340500</v>
      </c>
      <c r="O14" s="421">
        <f>O15</f>
        <v>4956223.18</v>
      </c>
      <c r="P14" s="422">
        <f>P15</f>
        <v>4956223.18</v>
      </c>
      <c r="Q14" s="422">
        <f>Q15</f>
        <v>4956223.18</v>
      </c>
      <c r="R14" s="462"/>
      <c r="S14" s="462"/>
      <c r="T14" s="462"/>
      <c r="U14" s="462"/>
    </row>
    <row r="15" spans="1:21" s="85" customFormat="1" ht="18.75" customHeight="1">
      <c r="A15" s="359"/>
      <c r="B15" s="359"/>
      <c r="C15" s="359"/>
      <c r="D15" s="359"/>
      <c r="E15" s="359">
        <v>223</v>
      </c>
      <c r="F15" s="380" t="s">
        <v>70</v>
      </c>
      <c r="G15" s="371" t="s">
        <v>71</v>
      </c>
      <c r="H15" s="389">
        <v>0</v>
      </c>
      <c r="I15" s="372">
        <v>595.20000000000005</v>
      </c>
      <c r="J15" s="372">
        <v>2202</v>
      </c>
      <c r="K15" s="401">
        <f t="shared" ref="K15" si="1">IFERROR(J15/H15*100,0)</f>
        <v>0</v>
      </c>
      <c r="L15" s="401">
        <f t="shared" ref="L15" si="2">IFERROR(J15/I15*100,0)</f>
        <v>369.95967741935482</v>
      </c>
      <c r="M15" s="421">
        <v>0</v>
      </c>
      <c r="N15" s="421">
        <v>14340500</v>
      </c>
      <c r="O15" s="421">
        <v>4956223.18</v>
      </c>
      <c r="P15" s="422">
        <v>4956223.18</v>
      </c>
      <c r="Q15" s="422">
        <v>4956223.18</v>
      </c>
      <c r="R15" s="462">
        <f t="shared" ref="R15" si="3">IFERROR(O15/M15*100,0)</f>
        <v>0</v>
      </c>
      <c r="S15" s="462">
        <f t="shared" ref="S15" si="4">IFERROR(O15/N15*100,0)</f>
        <v>34.561020745441226</v>
      </c>
      <c r="T15" s="462">
        <f t="shared" ref="T15" si="5">IFERROR(P15/M15*100,0)</f>
        <v>0</v>
      </c>
      <c r="U15" s="462">
        <f t="shared" ref="U15" si="6">IFERROR(P15/N15*100,0)</f>
        <v>34.561020745441226</v>
      </c>
    </row>
    <row r="16" spans="1:21" s="71" customFormat="1">
      <c r="A16" s="403"/>
      <c r="B16" s="403"/>
      <c r="C16" s="403"/>
      <c r="D16" s="403"/>
      <c r="E16" s="403"/>
      <c r="F16" s="452"/>
      <c r="G16" s="406"/>
      <c r="H16" s="371"/>
      <c r="I16" s="371"/>
      <c r="J16" s="371"/>
      <c r="K16" s="449"/>
      <c r="L16" s="450"/>
      <c r="M16" s="419"/>
      <c r="N16" s="419"/>
      <c r="O16" s="419"/>
      <c r="P16" s="420"/>
      <c r="Q16" s="420"/>
      <c r="R16" s="417"/>
      <c r="S16" s="417"/>
      <c r="T16" s="417"/>
      <c r="U16" s="417"/>
    </row>
    <row r="17" spans="1:21" s="71" customFormat="1">
      <c r="A17" s="403"/>
      <c r="B17" s="403"/>
      <c r="C17" s="403"/>
      <c r="D17" s="403"/>
      <c r="E17" s="403"/>
      <c r="F17" s="452"/>
      <c r="G17" s="406"/>
      <c r="H17" s="371"/>
      <c r="I17" s="371"/>
      <c r="J17" s="371"/>
      <c r="K17" s="400"/>
      <c r="L17" s="400"/>
      <c r="M17" s="451"/>
      <c r="N17" s="451"/>
      <c r="O17" s="419"/>
      <c r="P17" s="420"/>
      <c r="Q17" s="423"/>
      <c r="R17" s="417"/>
      <c r="S17" s="417"/>
      <c r="T17" s="417"/>
      <c r="U17" s="417"/>
    </row>
    <row r="18" spans="1:21" s="71" customFormat="1">
      <c r="A18" s="403"/>
      <c r="B18" s="403"/>
      <c r="C18" s="403"/>
      <c r="D18" s="403"/>
      <c r="E18" s="403"/>
      <c r="F18" s="408"/>
      <c r="G18" s="403"/>
      <c r="H18" s="409"/>
      <c r="I18" s="383"/>
      <c r="J18" s="371"/>
      <c r="K18" s="404"/>
      <c r="L18" s="404"/>
      <c r="M18" s="419"/>
      <c r="N18" s="419"/>
      <c r="O18" s="419"/>
      <c r="P18" s="420"/>
      <c r="Q18" s="423"/>
      <c r="R18" s="424"/>
      <c r="S18" s="424"/>
      <c r="T18" s="424"/>
      <c r="U18" s="424"/>
    </row>
    <row r="19" spans="1:21" s="71" customFormat="1">
      <c r="A19" s="410"/>
      <c r="B19" s="410"/>
      <c r="C19" s="410"/>
      <c r="D19" s="410"/>
      <c r="E19" s="410"/>
      <c r="F19" s="411" t="s">
        <v>157</v>
      </c>
      <c r="G19" s="410"/>
      <c r="H19" s="412"/>
      <c r="I19" s="413"/>
      <c r="J19" s="378"/>
      <c r="K19" s="414"/>
      <c r="L19" s="414"/>
      <c r="M19" s="425">
        <f>+M9</f>
        <v>0</v>
      </c>
      <c r="N19" s="425">
        <f>+N9</f>
        <v>34120500</v>
      </c>
      <c r="O19" s="425">
        <f>+O9</f>
        <v>9117942.9499999993</v>
      </c>
      <c r="P19" s="426">
        <f>+P9</f>
        <v>9117942.9499999993</v>
      </c>
      <c r="Q19" s="426">
        <f>+Q9</f>
        <v>9117942.9499999993</v>
      </c>
      <c r="R19" s="427"/>
      <c r="S19" s="427"/>
      <c r="T19" s="427"/>
      <c r="U19" s="427"/>
    </row>
    <row r="20" spans="1:21" s="71" customFormat="1">
      <c r="M20" s="70"/>
      <c r="N20" s="70"/>
      <c r="O20" s="70"/>
      <c r="P20" s="70"/>
    </row>
    <row r="23" spans="1:21">
      <c r="M23" s="69"/>
      <c r="N23" s="69"/>
      <c r="O23" s="69"/>
    </row>
    <row r="24" spans="1:21">
      <c r="M24" s="69"/>
      <c r="N24" s="69"/>
      <c r="O24" s="69"/>
    </row>
    <row r="25" spans="1:21">
      <c r="M25" s="69"/>
      <c r="N25" s="69"/>
      <c r="O25" s="69"/>
    </row>
    <row r="26" spans="1:21" ht="13.5" customHeight="1">
      <c r="M26" s="69"/>
      <c r="N26" s="69"/>
      <c r="O26" s="69"/>
    </row>
    <row r="27" spans="1:21" ht="13.5" customHeight="1">
      <c r="M27" s="69"/>
      <c r="N27" s="69"/>
      <c r="O27" s="69"/>
    </row>
    <row r="28" spans="1:21" ht="13.5" customHeight="1">
      <c r="M28" s="69"/>
      <c r="N28" s="69"/>
      <c r="O28" s="69"/>
    </row>
    <row r="29" spans="1:21" ht="13.5" customHeight="1">
      <c r="M29" s="69"/>
      <c r="N29" s="69"/>
      <c r="O29" s="69"/>
    </row>
    <row r="30" spans="1:21" ht="14.25" customHeight="1">
      <c r="M30" s="69"/>
      <c r="N30" s="69"/>
      <c r="O30" s="69"/>
    </row>
    <row r="31" spans="1:21">
      <c r="M31" s="69"/>
      <c r="N31" s="69"/>
      <c r="O31" s="69"/>
    </row>
    <row r="32" spans="1:21">
      <c r="M32" s="69"/>
      <c r="N32" s="69"/>
      <c r="O32" s="69"/>
    </row>
    <row r="33" spans="13:15">
      <c r="M33" s="69"/>
      <c r="N33" s="69"/>
      <c r="O33" s="69"/>
    </row>
    <row r="34" spans="13:15">
      <c r="M34" s="69"/>
      <c r="N34" s="69"/>
      <c r="O34" s="69"/>
    </row>
    <row r="35" spans="13:15">
      <c r="M35" s="69"/>
      <c r="N35" s="69"/>
      <c r="O35" s="69"/>
    </row>
  </sheetData>
  <autoFilter ref="R8:U17"/>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9"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5"/>
  <sheetViews>
    <sheetView showGridLines="0" view="pageLayout" topLeftCell="A4" zoomScale="55" zoomScaleNormal="40" zoomScaleSheetLayoutView="70" zoomScalePageLayoutView="55" workbookViewId="0">
      <selection activeCell="P18" sqref="P18"/>
    </sheetView>
  </sheetViews>
  <sheetFormatPr baseColWidth="10" defaultRowHeight="13.5"/>
  <cols>
    <col min="1" max="1" width="4.85546875" style="69" bestFit="1" customWidth="1"/>
    <col min="2" max="2" width="3.140625" style="69" bestFit="1" customWidth="1"/>
    <col min="3" max="3" width="2.7109375" style="69" bestFit="1" customWidth="1"/>
    <col min="4" max="4" width="4" style="69" bestFit="1" customWidth="1"/>
    <col min="5" max="5" width="4.140625" style="69" customWidth="1"/>
    <col min="6" max="6" width="31.7109375" style="69" customWidth="1"/>
    <col min="7" max="7" width="10" style="69" bestFit="1" customWidth="1"/>
    <col min="8" max="8" width="12.140625" style="69" customWidth="1"/>
    <col min="9" max="9" width="17" style="69" customWidth="1"/>
    <col min="10" max="10" width="15.28515625" style="69" customWidth="1"/>
    <col min="11" max="11" width="12.5703125" style="69" bestFit="1" customWidth="1"/>
    <col min="12" max="12" width="8.5703125" style="69" bestFit="1" customWidth="1"/>
    <col min="13" max="14" width="17.140625" style="70" bestFit="1" customWidth="1"/>
    <col min="15" max="16" width="16.42578125" style="70" bestFit="1" customWidth="1"/>
    <col min="17" max="17" width="16.42578125" style="71" bestFit="1" customWidth="1"/>
    <col min="18" max="21" width="13.85546875" style="69" bestFit="1"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33" customHeight="1">
      <c r="A2" s="689" t="s">
        <v>78</v>
      </c>
      <c r="B2" s="690"/>
      <c r="C2" s="690"/>
      <c r="D2" s="690"/>
      <c r="E2" s="690"/>
      <c r="F2" s="690"/>
      <c r="G2" s="690"/>
      <c r="H2" s="690"/>
      <c r="I2" s="690"/>
      <c r="J2" s="690"/>
      <c r="K2" s="690"/>
      <c r="L2" s="690"/>
      <c r="M2" s="690"/>
      <c r="N2" s="690"/>
      <c r="O2" s="690"/>
      <c r="P2" s="690"/>
      <c r="Q2" s="690"/>
      <c r="R2" s="690"/>
      <c r="S2" s="690"/>
      <c r="T2" s="690"/>
      <c r="U2" s="691"/>
    </row>
    <row r="3" spans="1:21" ht="9.75"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9"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5" customFormat="1" ht="24">
      <c r="A9" s="454">
        <v>2</v>
      </c>
      <c r="B9" s="454"/>
      <c r="C9" s="454"/>
      <c r="D9" s="454"/>
      <c r="E9" s="454"/>
      <c r="F9" s="455" t="s">
        <v>124</v>
      </c>
      <c r="G9" s="456"/>
      <c r="H9" s="386"/>
      <c r="I9" s="386"/>
      <c r="J9" s="386"/>
      <c r="K9" s="466"/>
      <c r="L9" s="467"/>
      <c r="M9" s="416">
        <f>M10</f>
        <v>82963670</v>
      </c>
      <c r="N9" s="416">
        <f t="shared" ref="N9:Q10" si="0">N10</f>
        <v>82963670</v>
      </c>
      <c r="O9" s="416">
        <f t="shared" si="0"/>
        <v>34940790.149999999</v>
      </c>
      <c r="P9" s="416">
        <f t="shared" si="0"/>
        <v>34940790.149999999</v>
      </c>
      <c r="Q9" s="416">
        <f t="shared" si="0"/>
        <v>34940790.149999999</v>
      </c>
      <c r="R9" s="400"/>
      <c r="S9" s="400"/>
      <c r="T9" s="400"/>
      <c r="U9" s="400"/>
    </row>
    <row r="10" spans="1:21" s="89" customFormat="1" ht="18.75" customHeight="1">
      <c r="A10" s="363"/>
      <c r="B10" s="363">
        <v>1</v>
      </c>
      <c r="C10" s="363"/>
      <c r="D10" s="363"/>
      <c r="E10" s="363"/>
      <c r="F10" s="388" t="s">
        <v>98</v>
      </c>
      <c r="G10" s="386"/>
      <c r="H10" s="386"/>
      <c r="I10" s="386"/>
      <c r="J10" s="386"/>
      <c r="K10" s="468"/>
      <c r="L10" s="469"/>
      <c r="M10" s="421">
        <f>M11</f>
        <v>82963670</v>
      </c>
      <c r="N10" s="421">
        <f t="shared" si="0"/>
        <v>82963670</v>
      </c>
      <c r="O10" s="421">
        <f t="shared" si="0"/>
        <v>34940790.149999999</v>
      </c>
      <c r="P10" s="421">
        <f t="shared" si="0"/>
        <v>34940790.149999999</v>
      </c>
      <c r="Q10" s="421">
        <f t="shared" si="0"/>
        <v>34940790.149999999</v>
      </c>
      <c r="R10" s="463"/>
      <c r="S10" s="463"/>
      <c r="T10" s="463"/>
      <c r="U10" s="463"/>
    </row>
    <row r="11" spans="1:21" s="89" customFormat="1" ht="24">
      <c r="A11" s="363"/>
      <c r="B11" s="363"/>
      <c r="C11" s="363">
        <v>7</v>
      </c>
      <c r="D11" s="363"/>
      <c r="E11" s="363"/>
      <c r="F11" s="388" t="s">
        <v>125</v>
      </c>
      <c r="G11" s="386"/>
      <c r="H11" s="386"/>
      <c r="I11" s="386"/>
      <c r="J11" s="386"/>
      <c r="K11" s="468"/>
      <c r="L11" s="469"/>
      <c r="M11" s="421">
        <f t="shared" ref="M11:Q12" si="1">+M12</f>
        <v>82963670</v>
      </c>
      <c r="N11" s="421">
        <f t="shared" si="1"/>
        <v>82963670</v>
      </c>
      <c r="O11" s="421">
        <f t="shared" si="1"/>
        <v>34940790.149999999</v>
      </c>
      <c r="P11" s="421">
        <f t="shared" si="1"/>
        <v>34940790.149999999</v>
      </c>
      <c r="Q11" s="421">
        <f t="shared" si="1"/>
        <v>34940790.149999999</v>
      </c>
      <c r="R11" s="463"/>
      <c r="S11" s="463"/>
      <c r="T11" s="463"/>
      <c r="U11" s="463"/>
    </row>
    <row r="12" spans="1:21" s="89" customFormat="1" ht="20.25" customHeight="1">
      <c r="A12" s="363"/>
      <c r="B12" s="363"/>
      <c r="C12" s="363"/>
      <c r="D12" s="363">
        <v>1</v>
      </c>
      <c r="E12" s="363"/>
      <c r="F12" s="388" t="s">
        <v>52</v>
      </c>
      <c r="G12" s="386"/>
      <c r="H12" s="386"/>
      <c r="I12" s="386"/>
      <c r="J12" s="386"/>
      <c r="K12" s="468"/>
      <c r="L12" s="469"/>
      <c r="M12" s="421">
        <f t="shared" si="1"/>
        <v>82963670</v>
      </c>
      <c r="N12" s="421">
        <f t="shared" si="1"/>
        <v>82963670</v>
      </c>
      <c r="O12" s="421">
        <f t="shared" si="1"/>
        <v>34940790.149999999</v>
      </c>
      <c r="P12" s="421">
        <f t="shared" si="1"/>
        <v>34940790.149999999</v>
      </c>
      <c r="Q12" s="421">
        <f t="shared" si="1"/>
        <v>34940790.149999999</v>
      </c>
      <c r="R12" s="440"/>
      <c r="S12" s="440"/>
      <c r="T12" s="440"/>
      <c r="U12" s="463"/>
    </row>
    <row r="13" spans="1:21" s="85" customFormat="1" ht="37.5" customHeight="1">
      <c r="A13" s="363"/>
      <c r="B13" s="363"/>
      <c r="C13" s="363"/>
      <c r="D13" s="363"/>
      <c r="E13" s="363">
        <v>203</v>
      </c>
      <c r="F13" s="388" t="s">
        <v>51</v>
      </c>
      <c r="G13" s="386" t="s">
        <v>52</v>
      </c>
      <c r="H13" s="471">
        <v>126</v>
      </c>
      <c r="I13" s="471">
        <v>126</v>
      </c>
      <c r="J13" s="471">
        <v>63</v>
      </c>
      <c r="K13" s="472">
        <f>J13/H13*100</f>
        <v>50</v>
      </c>
      <c r="L13" s="472">
        <f>J13/I13*100</f>
        <v>50</v>
      </c>
      <c r="M13" s="421">
        <v>82963670</v>
      </c>
      <c r="N13" s="421">
        <v>82963670</v>
      </c>
      <c r="O13" s="421">
        <v>34940790.149999999</v>
      </c>
      <c r="P13" s="421">
        <v>34940790.149999999</v>
      </c>
      <c r="Q13" s="421">
        <v>34940790.149999999</v>
      </c>
      <c r="R13" s="440">
        <f>O13/M13*100</f>
        <v>42.115772060228288</v>
      </c>
      <c r="S13" s="440">
        <f>O13/N13*100</f>
        <v>42.115772060228288</v>
      </c>
      <c r="T13" s="440">
        <f>P13/M13*100</f>
        <v>42.115772060228288</v>
      </c>
      <c r="U13" s="440">
        <f>P13/N13*100</f>
        <v>42.115772060228288</v>
      </c>
    </row>
    <row r="14" spans="1:21" s="85" customFormat="1" ht="35.25" customHeight="1">
      <c r="A14" s="363">
        <v>5</v>
      </c>
      <c r="B14" s="363"/>
      <c r="C14" s="363"/>
      <c r="D14" s="363"/>
      <c r="E14" s="363"/>
      <c r="F14" s="388" t="s">
        <v>150</v>
      </c>
      <c r="G14" s="386"/>
      <c r="H14" s="471"/>
      <c r="I14" s="471"/>
      <c r="J14" s="471"/>
      <c r="K14" s="473"/>
      <c r="L14" s="472"/>
      <c r="M14" s="437">
        <f>M15+M19</f>
        <v>180417968</v>
      </c>
      <c r="N14" s="437">
        <f>N15+N19</f>
        <v>180417968</v>
      </c>
      <c r="O14" s="437">
        <f>O15+O19</f>
        <v>76537419.200000003</v>
      </c>
      <c r="P14" s="437">
        <f>P15+P19</f>
        <v>76537419.200000003</v>
      </c>
      <c r="Q14" s="437">
        <f>Q15+Q19</f>
        <v>76537419.200000003</v>
      </c>
      <c r="R14" s="440"/>
      <c r="S14" s="440"/>
      <c r="T14" s="440"/>
      <c r="U14" s="440"/>
    </row>
    <row r="15" spans="1:21" s="85" customFormat="1" ht="16.5" customHeight="1">
      <c r="A15" s="363"/>
      <c r="B15" s="363">
        <v>1</v>
      </c>
      <c r="C15" s="363"/>
      <c r="D15" s="363"/>
      <c r="E15" s="363"/>
      <c r="F15" s="388" t="s">
        <v>98</v>
      </c>
      <c r="G15" s="386"/>
      <c r="H15" s="471"/>
      <c r="I15" s="471"/>
      <c r="J15" s="471"/>
      <c r="K15" s="473"/>
      <c r="L15" s="472"/>
      <c r="M15" s="421">
        <f>M16</f>
        <v>180417968</v>
      </c>
      <c r="N15" s="421">
        <f t="shared" ref="N15:Q17" si="2">N16</f>
        <v>179355726</v>
      </c>
      <c r="O15" s="421">
        <f t="shared" si="2"/>
        <v>76042781.170000002</v>
      </c>
      <c r="P15" s="421">
        <f t="shared" si="2"/>
        <v>76042781.170000002</v>
      </c>
      <c r="Q15" s="421">
        <f t="shared" si="2"/>
        <v>76042781.170000002</v>
      </c>
      <c r="R15" s="440"/>
      <c r="S15" s="440"/>
      <c r="T15" s="440"/>
      <c r="U15" s="440"/>
    </row>
    <row r="16" spans="1:21" s="85" customFormat="1" ht="28.5" customHeight="1">
      <c r="A16" s="363"/>
      <c r="B16" s="363"/>
      <c r="C16" s="363">
        <v>3</v>
      </c>
      <c r="D16" s="363"/>
      <c r="E16" s="363"/>
      <c r="F16" s="388" t="s">
        <v>151</v>
      </c>
      <c r="G16" s="386"/>
      <c r="H16" s="471"/>
      <c r="I16" s="471"/>
      <c r="J16" s="471"/>
      <c r="K16" s="473"/>
      <c r="L16" s="472"/>
      <c r="M16" s="421">
        <f>M17</f>
        <v>180417968</v>
      </c>
      <c r="N16" s="421">
        <f t="shared" si="2"/>
        <v>179355726</v>
      </c>
      <c r="O16" s="421">
        <f t="shared" si="2"/>
        <v>76042781.170000002</v>
      </c>
      <c r="P16" s="421">
        <f t="shared" si="2"/>
        <v>76042781.170000002</v>
      </c>
      <c r="Q16" s="421">
        <f t="shared" si="2"/>
        <v>76042781.170000002</v>
      </c>
      <c r="R16" s="440"/>
      <c r="S16" s="440"/>
      <c r="T16" s="440"/>
      <c r="U16" s="440"/>
    </row>
    <row r="17" spans="1:21" s="85" customFormat="1" ht="18" customHeight="1">
      <c r="A17" s="363"/>
      <c r="B17" s="363"/>
      <c r="C17" s="363"/>
      <c r="D17" s="363">
        <v>1</v>
      </c>
      <c r="E17" s="363"/>
      <c r="F17" s="388" t="s">
        <v>152</v>
      </c>
      <c r="G17" s="386"/>
      <c r="H17" s="471"/>
      <c r="I17" s="471"/>
      <c r="J17" s="471"/>
      <c r="K17" s="473"/>
      <c r="L17" s="472"/>
      <c r="M17" s="421">
        <f>M18</f>
        <v>180417968</v>
      </c>
      <c r="N17" s="421">
        <f t="shared" si="2"/>
        <v>179355726</v>
      </c>
      <c r="O17" s="421">
        <f t="shared" si="2"/>
        <v>76042781.170000002</v>
      </c>
      <c r="P17" s="421">
        <f t="shared" si="2"/>
        <v>76042781.170000002</v>
      </c>
      <c r="Q17" s="421">
        <f t="shared" si="2"/>
        <v>76042781.170000002</v>
      </c>
      <c r="R17" s="440"/>
      <c r="S17" s="440"/>
      <c r="T17" s="440"/>
      <c r="U17" s="440"/>
    </row>
    <row r="18" spans="1:21" s="85" customFormat="1" ht="18.75" customHeight="1">
      <c r="A18" s="363"/>
      <c r="B18" s="363"/>
      <c r="C18" s="363"/>
      <c r="D18" s="363"/>
      <c r="E18" s="363">
        <v>204</v>
      </c>
      <c r="F18" s="388" t="s">
        <v>153</v>
      </c>
      <c r="G18" s="386" t="s">
        <v>44</v>
      </c>
      <c r="H18" s="471">
        <v>1</v>
      </c>
      <c r="I18" s="471">
        <v>1</v>
      </c>
      <c r="J18" s="471">
        <v>1</v>
      </c>
      <c r="K18" s="472">
        <f>J18/H18*100</f>
        <v>100</v>
      </c>
      <c r="L18" s="472">
        <f>J18/I18*100</f>
        <v>100</v>
      </c>
      <c r="M18" s="421">
        <v>180417968</v>
      </c>
      <c r="N18" s="421">
        <v>179355726</v>
      </c>
      <c r="O18" s="421">
        <v>76042781.170000002</v>
      </c>
      <c r="P18" s="421">
        <v>76042781.170000002</v>
      </c>
      <c r="Q18" s="421">
        <v>76042781.170000002</v>
      </c>
      <c r="R18" s="440">
        <f t="shared" ref="R18" si="3">O18/M18*100</f>
        <v>42.148119731622295</v>
      </c>
      <c r="S18" s="440">
        <f t="shared" ref="S18" si="4">O18/N18*100</f>
        <v>42.397743783212135</v>
      </c>
      <c r="T18" s="440">
        <f t="shared" ref="T18" si="5">P18/M18*100</f>
        <v>42.148119731622295</v>
      </c>
      <c r="U18" s="440">
        <f t="shared" ref="U18:U21" si="6">P18/N18*100</f>
        <v>42.397743783212135</v>
      </c>
    </row>
    <row r="19" spans="1:21" s="85" customFormat="1" ht="20.25" customHeight="1">
      <c r="A19" s="363"/>
      <c r="B19" s="363"/>
      <c r="C19" s="363">
        <v>8</v>
      </c>
      <c r="D19" s="363"/>
      <c r="E19" s="363"/>
      <c r="F19" s="388" t="s">
        <v>154</v>
      </c>
      <c r="G19" s="386"/>
      <c r="H19" s="471"/>
      <c r="I19" s="471"/>
      <c r="J19" s="471"/>
      <c r="K19" s="473"/>
      <c r="L19" s="472"/>
      <c r="M19" s="421">
        <f>M20</f>
        <v>0</v>
      </c>
      <c r="N19" s="421">
        <f t="shared" ref="N19:Q20" si="7">N20</f>
        <v>1062242</v>
      </c>
      <c r="O19" s="421">
        <f t="shared" si="7"/>
        <v>494638.03</v>
      </c>
      <c r="P19" s="421">
        <f t="shared" si="7"/>
        <v>494638.03</v>
      </c>
      <c r="Q19" s="421">
        <f t="shared" si="7"/>
        <v>494638.03</v>
      </c>
      <c r="R19" s="440"/>
      <c r="S19" s="440"/>
      <c r="T19" s="440"/>
      <c r="U19" s="440"/>
    </row>
    <row r="20" spans="1:21" s="85" customFormat="1" ht="18" customHeight="1">
      <c r="A20" s="363"/>
      <c r="B20" s="363"/>
      <c r="C20" s="363"/>
      <c r="D20" s="363">
        <v>5</v>
      </c>
      <c r="E20" s="363"/>
      <c r="F20" s="388" t="s">
        <v>155</v>
      </c>
      <c r="G20" s="386"/>
      <c r="H20" s="471"/>
      <c r="I20" s="471"/>
      <c r="J20" s="471"/>
      <c r="K20" s="473"/>
      <c r="L20" s="472"/>
      <c r="M20" s="421">
        <f>M21</f>
        <v>0</v>
      </c>
      <c r="N20" s="421">
        <f t="shared" si="7"/>
        <v>1062242</v>
      </c>
      <c r="O20" s="421">
        <f t="shared" si="7"/>
        <v>494638.03</v>
      </c>
      <c r="P20" s="421">
        <f t="shared" si="7"/>
        <v>494638.03</v>
      </c>
      <c r="Q20" s="421">
        <f t="shared" si="7"/>
        <v>494638.03</v>
      </c>
      <c r="R20" s="440"/>
      <c r="S20" s="440"/>
      <c r="T20" s="440"/>
      <c r="U20" s="440"/>
    </row>
    <row r="21" spans="1:21" s="85" customFormat="1" ht="21" customHeight="1">
      <c r="A21" s="363"/>
      <c r="B21" s="363"/>
      <c r="C21" s="363"/>
      <c r="D21" s="363"/>
      <c r="E21" s="363">
        <v>201</v>
      </c>
      <c r="F21" s="388" t="s">
        <v>72</v>
      </c>
      <c r="G21" s="386" t="s">
        <v>156</v>
      </c>
      <c r="H21" s="471">
        <v>1</v>
      </c>
      <c r="I21" s="471">
        <v>1</v>
      </c>
      <c r="J21" s="471">
        <v>1</v>
      </c>
      <c r="K21" s="472">
        <f>J21/H21*100</f>
        <v>100</v>
      </c>
      <c r="L21" s="472">
        <f>J21/H21*100</f>
        <v>100</v>
      </c>
      <c r="M21" s="421">
        <v>0</v>
      </c>
      <c r="N21" s="333">
        <v>1062242</v>
      </c>
      <c r="O21" s="421">
        <v>494638.03</v>
      </c>
      <c r="P21" s="421">
        <v>494638.03</v>
      </c>
      <c r="Q21" s="421">
        <v>494638.03</v>
      </c>
      <c r="R21" s="440">
        <f>IFERROR(O21/M21*100,0)</f>
        <v>0</v>
      </c>
      <c r="S21" s="440">
        <f t="shared" ref="S21" si="8">O21/N21*100</f>
        <v>46.565474722332581</v>
      </c>
      <c r="T21" s="440">
        <f>IFERROR(P21/M21*100,0)</f>
        <v>0</v>
      </c>
      <c r="U21" s="440">
        <f t="shared" si="6"/>
        <v>46.565474722332581</v>
      </c>
    </row>
    <row r="22" spans="1:21" s="71" customFormat="1" ht="16.5" customHeight="1">
      <c r="A22" s="454"/>
      <c r="B22" s="454"/>
      <c r="C22" s="454"/>
      <c r="D22" s="454"/>
      <c r="E22" s="454"/>
      <c r="F22" s="457"/>
      <c r="G22" s="454"/>
      <c r="H22" s="474"/>
      <c r="I22" s="473"/>
      <c r="J22" s="471"/>
      <c r="K22" s="432"/>
      <c r="L22" s="432"/>
      <c r="M22" s="419"/>
      <c r="N22" s="419"/>
      <c r="O22" s="419"/>
      <c r="P22" s="419"/>
      <c r="Q22" s="464"/>
      <c r="R22" s="465"/>
      <c r="S22" s="465"/>
      <c r="T22" s="465"/>
      <c r="U22" s="404"/>
    </row>
    <row r="23" spans="1:21" s="71" customFormat="1" ht="19.5" customHeight="1">
      <c r="A23" s="458"/>
      <c r="B23" s="458"/>
      <c r="C23" s="458"/>
      <c r="D23" s="458"/>
      <c r="E23" s="458"/>
      <c r="F23" s="459" t="s">
        <v>157</v>
      </c>
      <c r="G23" s="458"/>
      <c r="H23" s="460"/>
      <c r="I23" s="461"/>
      <c r="J23" s="387"/>
      <c r="K23" s="470"/>
      <c r="L23" s="470"/>
      <c r="M23" s="426">
        <f>+M9+M14</f>
        <v>263381638</v>
      </c>
      <c r="N23" s="426">
        <f>+N9+N14</f>
        <v>263381638</v>
      </c>
      <c r="O23" s="426">
        <f>+O9+O14</f>
        <v>111478209.34999999</v>
      </c>
      <c r="P23" s="426">
        <f>+P9+P14</f>
        <v>111478209.34999999</v>
      </c>
      <c r="Q23" s="426">
        <f>+Q9+Q14</f>
        <v>111478209.34999999</v>
      </c>
      <c r="R23" s="427"/>
      <c r="S23" s="427"/>
      <c r="T23" s="427"/>
      <c r="U23" s="427"/>
    </row>
    <row r="27" spans="1:21">
      <c r="M27" s="69"/>
      <c r="N27" s="69"/>
      <c r="O27" s="69"/>
      <c r="P27" s="69"/>
      <c r="Q27" s="69"/>
    </row>
    <row r="28" spans="1:21" ht="13.5" customHeight="1">
      <c r="M28" s="69"/>
      <c r="N28" s="69"/>
      <c r="O28" s="69"/>
      <c r="P28" s="69"/>
      <c r="Q28" s="69"/>
    </row>
    <row r="29" spans="1:21" ht="13.5" customHeight="1">
      <c r="M29" s="69"/>
      <c r="N29" s="69"/>
      <c r="O29" s="69"/>
      <c r="P29" s="69"/>
      <c r="Q29" s="69"/>
    </row>
    <row r="30" spans="1:21" ht="13.5" customHeight="1">
      <c r="M30" s="69"/>
      <c r="N30" s="69"/>
      <c r="O30" s="69"/>
      <c r="P30" s="69"/>
      <c r="Q30" s="69"/>
    </row>
    <row r="31" spans="1:21" ht="13.5" customHeight="1">
      <c r="M31" s="69"/>
      <c r="N31" s="69"/>
      <c r="O31" s="69"/>
      <c r="P31" s="69"/>
      <c r="Q31" s="69"/>
    </row>
    <row r="32" spans="1:21" ht="14.25" customHeight="1">
      <c r="M32" s="69"/>
      <c r="N32" s="69"/>
      <c r="O32" s="69"/>
      <c r="P32" s="69"/>
      <c r="Q32" s="69"/>
    </row>
    <row r="33" spans="13:17">
      <c r="M33" s="69"/>
      <c r="N33" s="69"/>
      <c r="O33" s="69"/>
      <c r="P33" s="69"/>
      <c r="Q33" s="69"/>
    </row>
    <row r="34" spans="13:17">
      <c r="M34" s="69"/>
      <c r="N34" s="69"/>
      <c r="O34" s="69"/>
      <c r="P34" s="69"/>
      <c r="Q34" s="69"/>
    </row>
    <row r="35" spans="13:17">
      <c r="M35" s="69"/>
      <c r="N35" s="69"/>
      <c r="O35" s="69"/>
      <c r="P35" s="69"/>
      <c r="Q35" s="69"/>
    </row>
  </sheetData>
  <autoFilter ref="R8:U21"/>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0"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94"/>
  <sheetViews>
    <sheetView showGridLines="0" view="pageBreakPreview" topLeftCell="A63" zoomScale="55" zoomScaleNormal="115" zoomScaleSheetLayoutView="55" zoomScalePageLayoutView="55" workbookViewId="0">
      <selection activeCell="F63" sqref="F63"/>
    </sheetView>
  </sheetViews>
  <sheetFormatPr baseColWidth="10" defaultRowHeight="13.5"/>
  <cols>
    <col min="1" max="1" width="3.85546875" style="69" customWidth="1"/>
    <col min="2" max="4" width="3.140625" style="69" customWidth="1"/>
    <col min="5" max="5" width="5.140625" style="69" bestFit="1" customWidth="1"/>
    <col min="6" max="6" width="35.28515625" style="69" customWidth="1"/>
    <col min="7" max="7" width="14.140625" style="69" bestFit="1" customWidth="1"/>
    <col min="8" max="8" width="12.5703125" style="69" bestFit="1" customWidth="1"/>
    <col min="9" max="9" width="16" style="69" bestFit="1" customWidth="1"/>
    <col min="10" max="10" width="13.85546875" style="69" bestFit="1" customWidth="1"/>
    <col min="11" max="12" width="13" style="69" bestFit="1" customWidth="1"/>
    <col min="13" max="13" width="15.7109375" style="70" bestFit="1" customWidth="1"/>
    <col min="14"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34.5" customHeight="1">
      <c r="A2" s="689" t="s">
        <v>77</v>
      </c>
      <c r="B2" s="690"/>
      <c r="C2" s="690"/>
      <c r="D2" s="690"/>
      <c r="E2" s="690"/>
      <c r="F2" s="690"/>
      <c r="G2" s="690"/>
      <c r="H2" s="690"/>
      <c r="I2" s="690"/>
      <c r="J2" s="690"/>
      <c r="K2" s="690"/>
      <c r="L2" s="690"/>
      <c r="M2" s="690"/>
      <c r="N2" s="690"/>
      <c r="O2" s="690"/>
      <c r="P2" s="690"/>
      <c r="Q2" s="690"/>
      <c r="R2" s="690"/>
      <c r="S2" s="690"/>
      <c r="T2" s="690"/>
      <c r="U2" s="691"/>
    </row>
    <row r="3" spans="1:21" ht="12"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3"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89" customFormat="1" ht="24">
      <c r="A9" s="302">
        <v>1</v>
      </c>
      <c r="B9" s="104"/>
      <c r="C9" s="104"/>
      <c r="D9" s="104"/>
      <c r="E9" s="104"/>
      <c r="F9" s="371" t="s">
        <v>97</v>
      </c>
      <c r="G9" s="283"/>
      <c r="H9" s="436"/>
      <c r="I9" s="436"/>
      <c r="J9" s="436"/>
      <c r="K9" s="463"/>
      <c r="L9" s="463"/>
      <c r="M9" s="475">
        <f>M10+M14+M33</f>
        <v>123103178</v>
      </c>
      <c r="N9" s="475">
        <f>N10+N14+N33</f>
        <v>122931476</v>
      </c>
      <c r="O9" s="475">
        <f>O10+O14+O33</f>
        <v>37465034.069999993</v>
      </c>
      <c r="P9" s="475">
        <f>P10+P14+P33</f>
        <v>37465034.069999993</v>
      </c>
      <c r="Q9" s="475">
        <f>Q10+Q14+Q33</f>
        <v>37465034.069999993</v>
      </c>
      <c r="R9" s="436"/>
      <c r="S9" s="436"/>
      <c r="T9" s="436"/>
      <c r="U9" s="436"/>
    </row>
    <row r="10" spans="1:21" s="89" customFormat="1" ht="15" customHeight="1">
      <c r="A10" s="283"/>
      <c r="B10" s="283">
        <v>1</v>
      </c>
      <c r="C10" s="283"/>
      <c r="D10" s="283"/>
      <c r="E10" s="283"/>
      <c r="F10" s="371" t="s">
        <v>98</v>
      </c>
      <c r="G10" s="104"/>
      <c r="H10" s="407"/>
      <c r="I10" s="407"/>
      <c r="J10" s="407"/>
      <c r="K10" s="401"/>
      <c r="L10" s="484"/>
      <c r="M10" s="475">
        <f>M11</f>
        <v>400000</v>
      </c>
      <c r="N10" s="475">
        <f t="shared" ref="N10:Q12" si="0">N11</f>
        <v>400000</v>
      </c>
      <c r="O10" s="475">
        <f t="shared" si="0"/>
        <v>44909.4</v>
      </c>
      <c r="P10" s="475">
        <f t="shared" si="0"/>
        <v>44909.4</v>
      </c>
      <c r="Q10" s="475">
        <f t="shared" si="0"/>
        <v>44909.4</v>
      </c>
      <c r="R10" s="436"/>
      <c r="S10" s="436"/>
      <c r="T10" s="436"/>
      <c r="U10" s="436"/>
    </row>
    <row r="11" spans="1:21" s="89" customFormat="1" ht="15" customHeight="1">
      <c r="A11" s="104"/>
      <c r="B11" s="104"/>
      <c r="C11" s="283">
        <v>2</v>
      </c>
      <c r="D11" s="283"/>
      <c r="E11" s="283"/>
      <c r="F11" s="371" t="s">
        <v>99</v>
      </c>
      <c r="G11" s="104"/>
      <c r="H11" s="397"/>
      <c r="I11" s="486"/>
      <c r="J11" s="486"/>
      <c r="K11" s="487"/>
      <c r="L11" s="485"/>
      <c r="M11" s="476">
        <f>M12</f>
        <v>400000</v>
      </c>
      <c r="N11" s="476">
        <f t="shared" si="0"/>
        <v>400000</v>
      </c>
      <c r="O11" s="476">
        <f t="shared" si="0"/>
        <v>44909.4</v>
      </c>
      <c r="P11" s="476">
        <f t="shared" si="0"/>
        <v>44909.4</v>
      </c>
      <c r="Q11" s="476">
        <f t="shared" si="0"/>
        <v>44909.4</v>
      </c>
      <c r="R11" s="477"/>
      <c r="S11" s="477"/>
      <c r="T11" s="383"/>
      <c r="U11" s="478"/>
    </row>
    <row r="12" spans="1:21" s="89" customFormat="1" ht="12">
      <c r="A12" s="104"/>
      <c r="B12" s="104"/>
      <c r="C12" s="104"/>
      <c r="D12" s="283">
        <v>4</v>
      </c>
      <c r="E12" s="283"/>
      <c r="F12" s="371" t="s">
        <v>100</v>
      </c>
      <c r="G12" s="104"/>
      <c r="H12" s="397"/>
      <c r="I12" s="486"/>
      <c r="J12" s="486"/>
      <c r="K12" s="486"/>
      <c r="L12" s="485"/>
      <c r="M12" s="476">
        <f>M13</f>
        <v>400000</v>
      </c>
      <c r="N12" s="476">
        <f t="shared" si="0"/>
        <v>400000</v>
      </c>
      <c r="O12" s="476">
        <f t="shared" si="0"/>
        <v>44909.4</v>
      </c>
      <c r="P12" s="476">
        <f t="shared" si="0"/>
        <v>44909.4</v>
      </c>
      <c r="Q12" s="476">
        <f t="shared" si="0"/>
        <v>44909.4</v>
      </c>
      <c r="R12" s="477"/>
      <c r="S12" s="477"/>
      <c r="T12" s="478"/>
      <c r="U12" s="478"/>
    </row>
    <row r="13" spans="1:21" s="89" customFormat="1" ht="24">
      <c r="A13" s="104"/>
      <c r="B13" s="104"/>
      <c r="C13" s="104"/>
      <c r="D13" s="104"/>
      <c r="E13" s="283">
        <v>201</v>
      </c>
      <c r="F13" s="371" t="s">
        <v>102</v>
      </c>
      <c r="G13" s="283" t="s">
        <v>103</v>
      </c>
      <c r="H13" s="390">
        <v>4</v>
      </c>
      <c r="I13" s="390">
        <v>4</v>
      </c>
      <c r="J13" s="390">
        <v>2</v>
      </c>
      <c r="K13" s="401">
        <f>IFERROR(J13/H13*100,0)</f>
        <v>50</v>
      </c>
      <c r="L13" s="401">
        <f>IFERROR(J13/I13*100,0)</f>
        <v>50</v>
      </c>
      <c r="M13" s="421">
        <v>400000</v>
      </c>
      <c r="N13" s="421">
        <v>400000</v>
      </c>
      <c r="O13" s="421">
        <v>44909.4</v>
      </c>
      <c r="P13" s="421">
        <v>44909.4</v>
      </c>
      <c r="Q13" s="421">
        <v>44909.4</v>
      </c>
      <c r="R13" s="407">
        <f>IFERROR(O13/M13*100,0)</f>
        <v>11.227349999999999</v>
      </c>
      <c r="S13" s="407">
        <f>IFERROR(O13/N13*100,0)</f>
        <v>11.227349999999999</v>
      </c>
      <c r="T13" s="407">
        <f>IFERROR(P13/M13*100,0)</f>
        <v>11.227349999999999</v>
      </c>
      <c r="U13" s="407">
        <f>IFERROR(P13/N13*100,0)</f>
        <v>11.227349999999999</v>
      </c>
    </row>
    <row r="14" spans="1:21" s="89" customFormat="1" ht="15" customHeight="1">
      <c r="A14" s="104"/>
      <c r="B14" s="104">
        <v>2</v>
      </c>
      <c r="C14" s="104"/>
      <c r="D14" s="104"/>
      <c r="E14" s="104"/>
      <c r="F14" s="371" t="s">
        <v>104</v>
      </c>
      <c r="G14" s="371"/>
      <c r="H14" s="390"/>
      <c r="I14" s="390"/>
      <c r="J14" s="390"/>
      <c r="K14" s="401"/>
      <c r="L14" s="401"/>
      <c r="M14" s="475">
        <f>M15+M18+M24+M28</f>
        <v>122353178</v>
      </c>
      <c r="N14" s="475">
        <f>N15+N18+N24+N28</f>
        <v>122353178</v>
      </c>
      <c r="O14" s="475">
        <f>O15+O18+O24+O28</f>
        <v>37420124.669999994</v>
      </c>
      <c r="P14" s="475">
        <f>P15+P18+P24+P28</f>
        <v>37420124.669999994</v>
      </c>
      <c r="Q14" s="475">
        <f>Q15+Q18+Q24+Q28</f>
        <v>37420124.669999994</v>
      </c>
      <c r="R14" s="407"/>
      <c r="S14" s="407"/>
      <c r="T14" s="407"/>
      <c r="U14" s="407"/>
    </row>
    <row r="15" spans="1:21" s="89" customFormat="1" ht="24">
      <c r="A15" s="104"/>
      <c r="B15" s="104"/>
      <c r="C15" s="104">
        <v>2</v>
      </c>
      <c r="D15" s="104"/>
      <c r="E15" s="104"/>
      <c r="F15" s="371" t="s">
        <v>105</v>
      </c>
      <c r="G15" s="371"/>
      <c r="H15" s="390"/>
      <c r="I15" s="390"/>
      <c r="J15" s="390"/>
      <c r="K15" s="401"/>
      <c r="L15" s="401"/>
      <c r="M15" s="421">
        <f>M16</f>
        <v>100000</v>
      </c>
      <c r="N15" s="421">
        <f t="shared" ref="N15:Q16" si="1">N16</f>
        <v>100000</v>
      </c>
      <c r="O15" s="421">
        <f t="shared" si="1"/>
        <v>0</v>
      </c>
      <c r="P15" s="421">
        <f t="shared" si="1"/>
        <v>0</v>
      </c>
      <c r="Q15" s="421">
        <f t="shared" si="1"/>
        <v>0</v>
      </c>
      <c r="R15" s="407"/>
      <c r="S15" s="407"/>
      <c r="T15" s="407"/>
      <c r="U15" s="407"/>
    </row>
    <row r="16" spans="1:21" s="89" customFormat="1" ht="15" customHeight="1">
      <c r="A16" s="104"/>
      <c r="B16" s="104"/>
      <c r="C16" s="104"/>
      <c r="D16" s="104">
        <v>6</v>
      </c>
      <c r="E16" s="104"/>
      <c r="F16" s="371" t="s">
        <v>106</v>
      </c>
      <c r="G16" s="371"/>
      <c r="H16" s="390"/>
      <c r="I16" s="390"/>
      <c r="J16" s="390"/>
      <c r="K16" s="401"/>
      <c r="L16" s="401"/>
      <c r="M16" s="421">
        <f>M17</f>
        <v>100000</v>
      </c>
      <c r="N16" s="421">
        <f t="shared" si="1"/>
        <v>100000</v>
      </c>
      <c r="O16" s="421">
        <f t="shared" si="1"/>
        <v>0</v>
      </c>
      <c r="P16" s="421">
        <f t="shared" si="1"/>
        <v>0</v>
      </c>
      <c r="Q16" s="421">
        <f t="shared" si="1"/>
        <v>0</v>
      </c>
      <c r="R16" s="407"/>
      <c r="S16" s="407"/>
      <c r="T16" s="407"/>
      <c r="U16" s="407"/>
    </row>
    <row r="17" spans="1:21" s="89" customFormat="1" ht="15" customHeight="1">
      <c r="A17" s="104"/>
      <c r="B17" s="104"/>
      <c r="C17" s="104"/>
      <c r="D17" s="104"/>
      <c r="E17" s="104">
        <v>203</v>
      </c>
      <c r="F17" s="371" t="s">
        <v>107</v>
      </c>
      <c r="G17" s="371" t="s">
        <v>44</v>
      </c>
      <c r="H17" s="390">
        <v>1400</v>
      </c>
      <c r="I17" s="390">
        <v>1400</v>
      </c>
      <c r="J17" s="390">
        <v>2214</v>
      </c>
      <c r="K17" s="401">
        <f t="shared" ref="K17:K77" si="2">IFERROR(J17/H17*100,0)</f>
        <v>158.14285714285714</v>
      </c>
      <c r="L17" s="401">
        <f t="shared" ref="L17:L77" si="3">IFERROR(J17/I17*100,0)</f>
        <v>158.14285714285714</v>
      </c>
      <c r="M17" s="421">
        <v>100000</v>
      </c>
      <c r="N17" s="421">
        <v>100000</v>
      </c>
      <c r="O17" s="421">
        <v>0</v>
      </c>
      <c r="P17" s="421">
        <v>0</v>
      </c>
      <c r="Q17" s="421">
        <v>0</v>
      </c>
      <c r="R17" s="407">
        <f t="shared" ref="R17:R77" si="4">IFERROR(O17/M17*100,0)</f>
        <v>0</v>
      </c>
      <c r="S17" s="407">
        <f t="shared" ref="S17:S77" si="5">IFERROR(O17/N17*100,0)</f>
        <v>0</v>
      </c>
      <c r="T17" s="407">
        <f t="shared" ref="T17:T77" si="6">IFERROR(P17/M17*100,0)</f>
        <v>0</v>
      </c>
      <c r="U17" s="407">
        <f t="shared" ref="U17:U77" si="7">IFERROR(P17/N17*100,0)</f>
        <v>0</v>
      </c>
    </row>
    <row r="18" spans="1:21" s="89" customFormat="1" ht="24">
      <c r="A18" s="104"/>
      <c r="B18" s="104"/>
      <c r="C18" s="104">
        <v>4</v>
      </c>
      <c r="D18" s="104"/>
      <c r="E18" s="104"/>
      <c r="F18" s="371" t="s">
        <v>108</v>
      </c>
      <c r="G18" s="371"/>
      <c r="H18" s="390"/>
      <c r="I18" s="390"/>
      <c r="J18" s="390"/>
      <c r="K18" s="401"/>
      <c r="L18" s="401"/>
      <c r="M18" s="421">
        <f>M19+M22</f>
        <v>27720906</v>
      </c>
      <c r="N18" s="421">
        <f>N19+N22</f>
        <v>27720906</v>
      </c>
      <c r="O18" s="421">
        <f>O19+O22</f>
        <v>7835007.8399999999</v>
      </c>
      <c r="P18" s="421">
        <f>P19+P22</f>
        <v>7835007.8399999999</v>
      </c>
      <c r="Q18" s="421">
        <f>Q19+Q22</f>
        <v>7835007.8399999999</v>
      </c>
      <c r="R18" s="407"/>
      <c r="S18" s="407"/>
      <c r="T18" s="407"/>
      <c r="U18" s="407"/>
    </row>
    <row r="19" spans="1:21" s="89" customFormat="1" ht="15" customHeight="1">
      <c r="A19" s="104"/>
      <c r="B19" s="104"/>
      <c r="C19" s="104"/>
      <c r="D19" s="104">
        <v>1</v>
      </c>
      <c r="E19" s="104"/>
      <c r="F19" s="371" t="s">
        <v>109</v>
      </c>
      <c r="G19" s="371"/>
      <c r="H19" s="390"/>
      <c r="I19" s="390"/>
      <c r="J19" s="390"/>
      <c r="K19" s="401"/>
      <c r="L19" s="401"/>
      <c r="M19" s="421">
        <f>M20+M21</f>
        <v>4925983</v>
      </c>
      <c r="N19" s="421">
        <f>N20+N21</f>
        <v>4925983</v>
      </c>
      <c r="O19" s="421">
        <f>O20+O21</f>
        <v>323163.04000000004</v>
      </c>
      <c r="P19" s="421">
        <f>P20+P21</f>
        <v>323163.04000000004</v>
      </c>
      <c r="Q19" s="421">
        <f>Q20+Q21</f>
        <v>323163.04000000004</v>
      </c>
      <c r="R19" s="407"/>
      <c r="S19" s="407"/>
      <c r="T19" s="407"/>
      <c r="U19" s="407"/>
    </row>
    <row r="20" spans="1:21" s="89" customFormat="1" ht="24">
      <c r="A20" s="104"/>
      <c r="B20" s="104"/>
      <c r="C20" s="104"/>
      <c r="D20" s="104"/>
      <c r="E20" s="104">
        <v>211</v>
      </c>
      <c r="F20" s="371" t="s">
        <v>45</v>
      </c>
      <c r="G20" s="371" t="s">
        <v>46</v>
      </c>
      <c r="H20" s="390">
        <v>240</v>
      </c>
      <c r="I20" s="390">
        <v>240</v>
      </c>
      <c r="J20" s="390">
        <v>436</v>
      </c>
      <c r="K20" s="401">
        <f t="shared" si="2"/>
        <v>181.66666666666666</v>
      </c>
      <c r="L20" s="401">
        <f t="shared" si="3"/>
        <v>181.66666666666666</v>
      </c>
      <c r="M20" s="333">
        <v>4101444</v>
      </c>
      <c r="N20" s="333">
        <v>4101444</v>
      </c>
      <c r="O20" s="333">
        <v>272561.60000000003</v>
      </c>
      <c r="P20" s="333">
        <v>272561.60000000003</v>
      </c>
      <c r="Q20" s="333">
        <v>272561.60000000003</v>
      </c>
      <c r="R20" s="407">
        <f t="shared" si="4"/>
        <v>6.6455033885626635</v>
      </c>
      <c r="S20" s="407">
        <f t="shared" si="5"/>
        <v>6.6455033885626635</v>
      </c>
      <c r="T20" s="407">
        <f t="shared" si="6"/>
        <v>6.6455033885626635</v>
      </c>
      <c r="U20" s="407">
        <f t="shared" si="7"/>
        <v>6.6455033885626635</v>
      </c>
    </row>
    <row r="21" spans="1:21" s="89" customFormat="1" ht="36">
      <c r="A21" s="104"/>
      <c r="B21" s="104"/>
      <c r="C21" s="104"/>
      <c r="D21" s="104"/>
      <c r="E21" s="104">
        <v>212</v>
      </c>
      <c r="F21" s="371" t="s">
        <v>110</v>
      </c>
      <c r="G21" s="371" t="s">
        <v>49</v>
      </c>
      <c r="H21" s="390">
        <v>0</v>
      </c>
      <c r="I21" s="390">
        <v>3</v>
      </c>
      <c r="J21" s="390">
        <v>3</v>
      </c>
      <c r="K21" s="401">
        <f t="shared" si="2"/>
        <v>0</v>
      </c>
      <c r="L21" s="401">
        <f t="shared" si="3"/>
        <v>100</v>
      </c>
      <c r="M21" s="333">
        <v>824539</v>
      </c>
      <c r="N21" s="333">
        <v>824539</v>
      </c>
      <c r="O21" s="421">
        <v>50601.440000000002</v>
      </c>
      <c r="P21" s="421">
        <v>50601.440000000002</v>
      </c>
      <c r="Q21" s="421">
        <v>50601.440000000002</v>
      </c>
      <c r="R21" s="407">
        <f t="shared" si="4"/>
        <v>6.1369371248661375</v>
      </c>
      <c r="S21" s="407">
        <f t="shared" si="5"/>
        <v>6.1369371248661375</v>
      </c>
      <c r="T21" s="407">
        <f t="shared" si="6"/>
        <v>6.1369371248661375</v>
      </c>
      <c r="U21" s="407">
        <f t="shared" si="7"/>
        <v>6.1369371248661375</v>
      </c>
    </row>
    <row r="22" spans="1:21" s="89" customFormat="1" ht="15" customHeight="1">
      <c r="A22" s="104"/>
      <c r="B22" s="104"/>
      <c r="C22" s="104"/>
      <c r="D22" s="104">
        <v>2</v>
      </c>
      <c r="E22" s="104"/>
      <c r="F22" s="371" t="s">
        <v>111</v>
      </c>
      <c r="G22" s="104"/>
      <c r="H22" s="390"/>
      <c r="I22" s="390"/>
      <c r="J22" s="390"/>
      <c r="K22" s="401"/>
      <c r="L22" s="401"/>
      <c r="M22" s="421">
        <f>M23</f>
        <v>22794923</v>
      </c>
      <c r="N22" s="421">
        <f>N23</f>
        <v>22794923</v>
      </c>
      <c r="O22" s="421">
        <f>O23</f>
        <v>7511844.7999999998</v>
      </c>
      <c r="P22" s="421">
        <f>P23</f>
        <v>7511844.7999999998</v>
      </c>
      <c r="Q22" s="421">
        <f>Q23</f>
        <v>7511844.7999999998</v>
      </c>
      <c r="R22" s="407"/>
      <c r="S22" s="407"/>
      <c r="T22" s="407"/>
      <c r="U22" s="407"/>
    </row>
    <row r="23" spans="1:21" s="89" customFormat="1" ht="24">
      <c r="A23" s="104"/>
      <c r="B23" s="104"/>
      <c r="C23" s="104"/>
      <c r="D23" s="104"/>
      <c r="E23" s="104">
        <v>215</v>
      </c>
      <c r="F23" s="371" t="s">
        <v>47</v>
      </c>
      <c r="G23" s="371" t="s">
        <v>46</v>
      </c>
      <c r="H23" s="390">
        <v>600</v>
      </c>
      <c r="I23" s="390">
        <v>600</v>
      </c>
      <c r="J23" s="390">
        <v>421</v>
      </c>
      <c r="K23" s="401">
        <f t="shared" si="2"/>
        <v>70.166666666666671</v>
      </c>
      <c r="L23" s="401">
        <f t="shared" si="3"/>
        <v>70.166666666666671</v>
      </c>
      <c r="M23" s="333">
        <v>22794923</v>
      </c>
      <c r="N23" s="333">
        <v>22794923</v>
      </c>
      <c r="O23" s="421">
        <v>7511844.7999999998</v>
      </c>
      <c r="P23" s="421">
        <v>7511844.7999999998</v>
      </c>
      <c r="Q23" s="421">
        <v>7511844.7999999998</v>
      </c>
      <c r="R23" s="407">
        <f t="shared" si="4"/>
        <v>32.954025771440421</v>
      </c>
      <c r="S23" s="407">
        <f t="shared" si="5"/>
        <v>32.954025771440421</v>
      </c>
      <c r="T23" s="407">
        <f t="shared" si="6"/>
        <v>32.954025771440421</v>
      </c>
      <c r="U23" s="407">
        <f t="shared" si="7"/>
        <v>32.954025771440421</v>
      </c>
    </row>
    <row r="24" spans="1:21" s="89" customFormat="1" ht="21.75" customHeight="1">
      <c r="A24" s="104"/>
      <c r="B24" s="104"/>
      <c r="C24" s="104">
        <v>5</v>
      </c>
      <c r="D24" s="104"/>
      <c r="E24" s="104"/>
      <c r="F24" s="371" t="s">
        <v>112</v>
      </c>
      <c r="G24" s="371"/>
      <c r="H24" s="390"/>
      <c r="I24" s="390"/>
      <c r="J24" s="390"/>
      <c r="K24" s="401"/>
      <c r="L24" s="401"/>
      <c r="M24" s="421">
        <f>M25</f>
        <v>8626806</v>
      </c>
      <c r="N24" s="421">
        <f>N25</f>
        <v>8626806</v>
      </c>
      <c r="O24" s="421">
        <f>O25</f>
        <v>2117475.36</v>
      </c>
      <c r="P24" s="421">
        <f>P25</f>
        <v>2117475.36</v>
      </c>
      <c r="Q24" s="421">
        <f>Q25</f>
        <v>2117475.36</v>
      </c>
      <c r="R24" s="407"/>
      <c r="S24" s="407"/>
      <c r="T24" s="407"/>
      <c r="U24" s="407"/>
    </row>
    <row r="25" spans="1:21" s="89" customFormat="1" ht="15" customHeight="1">
      <c r="A25" s="104"/>
      <c r="B25" s="104"/>
      <c r="C25" s="104"/>
      <c r="D25" s="104">
        <v>1</v>
      </c>
      <c r="E25" s="104"/>
      <c r="F25" s="371" t="s">
        <v>113</v>
      </c>
      <c r="G25" s="371"/>
      <c r="H25" s="390"/>
      <c r="I25" s="390"/>
      <c r="J25" s="390"/>
      <c r="K25" s="401"/>
      <c r="L25" s="401"/>
      <c r="M25" s="490">
        <f>M26+M27</f>
        <v>8626806</v>
      </c>
      <c r="N25" s="490">
        <f>N26+N27</f>
        <v>8626806</v>
      </c>
      <c r="O25" s="490">
        <f>O26+O27</f>
        <v>2117475.36</v>
      </c>
      <c r="P25" s="490">
        <f>P26+P27</f>
        <v>2117475.36</v>
      </c>
      <c r="Q25" s="490">
        <f>Q26+Q27</f>
        <v>2117475.36</v>
      </c>
      <c r="R25" s="407"/>
      <c r="S25" s="407"/>
      <c r="T25" s="407"/>
      <c r="U25" s="407"/>
    </row>
    <row r="26" spans="1:21" s="89" customFormat="1" ht="15" customHeight="1">
      <c r="A26" s="104"/>
      <c r="B26" s="104"/>
      <c r="C26" s="104"/>
      <c r="D26" s="104"/>
      <c r="E26" s="104">
        <v>216</v>
      </c>
      <c r="F26" s="371" t="s">
        <v>114</v>
      </c>
      <c r="G26" s="371" t="s">
        <v>115</v>
      </c>
      <c r="H26" s="390">
        <v>260</v>
      </c>
      <c r="I26" s="390">
        <v>260</v>
      </c>
      <c r="J26" s="390">
        <v>260</v>
      </c>
      <c r="K26" s="401">
        <f t="shared" si="2"/>
        <v>100</v>
      </c>
      <c r="L26" s="401">
        <f t="shared" si="3"/>
        <v>100</v>
      </c>
      <c r="M26" s="479">
        <v>800000</v>
      </c>
      <c r="N26" s="333">
        <v>800000</v>
      </c>
      <c r="O26" s="421">
        <v>86165</v>
      </c>
      <c r="P26" s="421">
        <v>86165</v>
      </c>
      <c r="Q26" s="421">
        <v>86165</v>
      </c>
      <c r="R26" s="407">
        <f t="shared" si="4"/>
        <v>10.770625000000001</v>
      </c>
      <c r="S26" s="407">
        <f t="shared" si="5"/>
        <v>10.770625000000001</v>
      </c>
      <c r="T26" s="407">
        <f t="shared" si="6"/>
        <v>10.770625000000001</v>
      </c>
      <c r="U26" s="407">
        <f t="shared" si="7"/>
        <v>10.770625000000001</v>
      </c>
    </row>
    <row r="27" spans="1:21" s="89" customFormat="1" ht="36">
      <c r="A27" s="104"/>
      <c r="B27" s="104"/>
      <c r="C27" s="104"/>
      <c r="D27" s="104"/>
      <c r="E27" s="104">
        <v>218</v>
      </c>
      <c r="F27" s="371" t="s">
        <v>48</v>
      </c>
      <c r="G27" s="371" t="s">
        <v>49</v>
      </c>
      <c r="H27" s="390">
        <v>10</v>
      </c>
      <c r="I27" s="390">
        <v>10</v>
      </c>
      <c r="J27" s="390">
        <v>13</v>
      </c>
      <c r="K27" s="401">
        <f t="shared" si="2"/>
        <v>130</v>
      </c>
      <c r="L27" s="401">
        <f t="shared" si="3"/>
        <v>130</v>
      </c>
      <c r="M27" s="479">
        <v>7826806</v>
      </c>
      <c r="N27" s="333">
        <v>7826806</v>
      </c>
      <c r="O27" s="333">
        <v>2031310.3599999999</v>
      </c>
      <c r="P27" s="333">
        <v>2031310.3599999999</v>
      </c>
      <c r="Q27" s="333">
        <v>2031310.3599999999</v>
      </c>
      <c r="R27" s="407">
        <f t="shared" si="4"/>
        <v>25.953247851039109</v>
      </c>
      <c r="S27" s="407">
        <f t="shared" si="5"/>
        <v>25.953247851039109</v>
      </c>
      <c r="T27" s="407">
        <f t="shared" si="6"/>
        <v>25.953247851039109</v>
      </c>
      <c r="U27" s="407">
        <f t="shared" si="7"/>
        <v>25.953247851039109</v>
      </c>
    </row>
    <row r="28" spans="1:21" s="89" customFormat="1" ht="21.75" customHeight="1">
      <c r="A28" s="104"/>
      <c r="B28" s="104"/>
      <c r="C28" s="104">
        <v>6</v>
      </c>
      <c r="D28" s="104"/>
      <c r="E28" s="104"/>
      <c r="F28" s="371" t="s">
        <v>116</v>
      </c>
      <c r="G28" s="371"/>
      <c r="H28" s="390"/>
      <c r="I28" s="390"/>
      <c r="J28" s="390"/>
      <c r="K28" s="401"/>
      <c r="L28" s="401"/>
      <c r="M28" s="421">
        <f>M29</f>
        <v>85905466</v>
      </c>
      <c r="N28" s="421">
        <f>N29</f>
        <v>85905466</v>
      </c>
      <c r="O28" s="421">
        <f>O29</f>
        <v>27467641.469999995</v>
      </c>
      <c r="P28" s="421">
        <f>P29</f>
        <v>27467641.469999995</v>
      </c>
      <c r="Q28" s="421">
        <f>Q29</f>
        <v>27467641.469999995</v>
      </c>
      <c r="R28" s="407"/>
      <c r="S28" s="407"/>
      <c r="T28" s="407"/>
      <c r="U28" s="407"/>
    </row>
    <row r="29" spans="1:21" s="89" customFormat="1" ht="24">
      <c r="A29" s="104"/>
      <c r="B29" s="104"/>
      <c r="C29" s="104"/>
      <c r="D29" s="104">
        <v>9</v>
      </c>
      <c r="E29" s="104"/>
      <c r="F29" s="371" t="s">
        <v>117</v>
      </c>
      <c r="G29" s="371"/>
      <c r="H29" s="390"/>
      <c r="I29" s="390"/>
      <c r="J29" s="390"/>
      <c r="K29" s="401"/>
      <c r="L29" s="401"/>
      <c r="M29" s="421">
        <f>M30+M31+M32</f>
        <v>85905466</v>
      </c>
      <c r="N29" s="421">
        <f>N30+N31+N32</f>
        <v>85905466</v>
      </c>
      <c r="O29" s="421">
        <f>O30+O31+O32</f>
        <v>27467641.469999995</v>
      </c>
      <c r="P29" s="421">
        <f>P30+P31+P32</f>
        <v>27467641.469999995</v>
      </c>
      <c r="Q29" s="421">
        <f>Q30+Q31+Q32</f>
        <v>27467641.469999995</v>
      </c>
      <c r="R29" s="407"/>
      <c r="S29" s="407"/>
      <c r="T29" s="407"/>
      <c r="U29" s="407"/>
    </row>
    <row r="30" spans="1:21" s="89" customFormat="1" ht="48">
      <c r="A30" s="104"/>
      <c r="B30" s="104"/>
      <c r="C30" s="104"/>
      <c r="D30" s="104"/>
      <c r="E30" s="104">
        <v>228</v>
      </c>
      <c r="F30" s="371" t="s">
        <v>118</v>
      </c>
      <c r="G30" s="371" t="s">
        <v>49</v>
      </c>
      <c r="H30" s="390">
        <v>2</v>
      </c>
      <c r="I30" s="390">
        <v>4</v>
      </c>
      <c r="J30" s="390">
        <v>3</v>
      </c>
      <c r="K30" s="401">
        <f t="shared" si="2"/>
        <v>150</v>
      </c>
      <c r="L30" s="401">
        <f t="shared" si="3"/>
        <v>75</v>
      </c>
      <c r="M30" s="421">
        <v>1728143</v>
      </c>
      <c r="N30" s="421">
        <v>1728143</v>
      </c>
      <c r="O30" s="421">
        <v>330844.44999999995</v>
      </c>
      <c r="P30" s="421">
        <v>330844.44999999995</v>
      </c>
      <c r="Q30" s="421">
        <v>330844.44999999995</v>
      </c>
      <c r="R30" s="407">
        <f t="shared" si="4"/>
        <v>19.144506559931671</v>
      </c>
      <c r="S30" s="407">
        <f t="shared" si="5"/>
        <v>19.144506559931671</v>
      </c>
      <c r="T30" s="407">
        <f t="shared" si="6"/>
        <v>19.144506559931671</v>
      </c>
      <c r="U30" s="407">
        <f t="shared" si="7"/>
        <v>19.144506559931671</v>
      </c>
    </row>
    <row r="31" spans="1:21" s="89" customFormat="1" ht="36">
      <c r="A31" s="104"/>
      <c r="B31" s="104"/>
      <c r="C31" s="104"/>
      <c r="D31" s="104"/>
      <c r="E31" s="104">
        <v>229</v>
      </c>
      <c r="F31" s="371" t="s">
        <v>119</v>
      </c>
      <c r="G31" s="371" t="s">
        <v>115</v>
      </c>
      <c r="H31" s="390">
        <v>360</v>
      </c>
      <c r="I31" s="390">
        <v>360</v>
      </c>
      <c r="J31" s="390">
        <v>963</v>
      </c>
      <c r="K31" s="401">
        <f t="shared" si="2"/>
        <v>267.5</v>
      </c>
      <c r="L31" s="401">
        <f t="shared" si="3"/>
        <v>267.5</v>
      </c>
      <c r="M31" s="421">
        <v>4925135</v>
      </c>
      <c r="N31" s="421">
        <v>4925135</v>
      </c>
      <c r="O31" s="421">
        <v>1934392.55</v>
      </c>
      <c r="P31" s="421">
        <v>1934392.55</v>
      </c>
      <c r="Q31" s="421">
        <v>1934392.55</v>
      </c>
      <c r="R31" s="407">
        <f t="shared" si="4"/>
        <v>39.275929492288029</v>
      </c>
      <c r="S31" s="407">
        <f t="shared" si="5"/>
        <v>39.275929492288029</v>
      </c>
      <c r="T31" s="407">
        <f t="shared" si="6"/>
        <v>39.275929492288029</v>
      </c>
      <c r="U31" s="407">
        <f t="shared" si="7"/>
        <v>39.275929492288029</v>
      </c>
    </row>
    <row r="32" spans="1:21" s="89" customFormat="1" ht="24">
      <c r="A32" s="104"/>
      <c r="B32" s="104"/>
      <c r="C32" s="104"/>
      <c r="D32" s="104"/>
      <c r="E32" s="104">
        <v>230</v>
      </c>
      <c r="F32" s="371" t="s">
        <v>50</v>
      </c>
      <c r="G32" s="371" t="s">
        <v>115</v>
      </c>
      <c r="H32" s="390">
        <v>6892</v>
      </c>
      <c r="I32" s="390">
        <v>6892</v>
      </c>
      <c r="J32" s="390">
        <v>18895</v>
      </c>
      <c r="K32" s="401">
        <f t="shared" si="2"/>
        <v>274.15844457341848</v>
      </c>
      <c r="L32" s="401">
        <f t="shared" si="3"/>
        <v>274.15844457341848</v>
      </c>
      <c r="M32" s="421">
        <v>79252188</v>
      </c>
      <c r="N32" s="421">
        <v>79252188</v>
      </c>
      <c r="O32" s="421">
        <v>25202404.469999995</v>
      </c>
      <c r="P32" s="421">
        <v>25202404.469999995</v>
      </c>
      <c r="Q32" s="421">
        <v>25202404.469999995</v>
      </c>
      <c r="R32" s="407">
        <f t="shared" si="4"/>
        <v>31.800263318913029</v>
      </c>
      <c r="S32" s="407">
        <f t="shared" si="5"/>
        <v>31.800263318913029</v>
      </c>
      <c r="T32" s="407">
        <f t="shared" si="6"/>
        <v>31.800263318913029</v>
      </c>
      <c r="U32" s="407">
        <f t="shared" si="7"/>
        <v>31.800263318913029</v>
      </c>
    </row>
    <row r="33" spans="1:21" s="89" customFormat="1" ht="15" customHeight="1">
      <c r="A33" s="104"/>
      <c r="B33" s="104">
        <v>3</v>
      </c>
      <c r="C33" s="104"/>
      <c r="D33" s="104"/>
      <c r="E33" s="104"/>
      <c r="F33" s="371" t="s">
        <v>120</v>
      </c>
      <c r="G33" s="371"/>
      <c r="H33" s="390"/>
      <c r="I33" s="390"/>
      <c r="J33" s="390"/>
      <c r="K33" s="401"/>
      <c r="L33" s="401"/>
      <c r="M33" s="421">
        <f>M34</f>
        <v>350000</v>
      </c>
      <c r="N33" s="421">
        <f t="shared" ref="N33:Q35" si="8">N34</f>
        <v>178298</v>
      </c>
      <c r="O33" s="421">
        <f t="shared" si="8"/>
        <v>0</v>
      </c>
      <c r="P33" s="421">
        <f t="shared" si="8"/>
        <v>0</v>
      </c>
      <c r="Q33" s="421">
        <f t="shared" si="8"/>
        <v>0</v>
      </c>
      <c r="R33" s="407"/>
      <c r="S33" s="407"/>
      <c r="T33" s="407"/>
      <c r="U33" s="407"/>
    </row>
    <row r="34" spans="1:21" s="89" customFormat="1" ht="36">
      <c r="A34" s="104"/>
      <c r="B34" s="104"/>
      <c r="C34" s="104">
        <v>1</v>
      </c>
      <c r="D34" s="104"/>
      <c r="E34" s="104"/>
      <c r="F34" s="380" t="s">
        <v>121</v>
      </c>
      <c r="G34" s="371"/>
      <c r="H34" s="390"/>
      <c r="I34" s="390"/>
      <c r="J34" s="390"/>
      <c r="K34" s="401"/>
      <c r="L34" s="401"/>
      <c r="M34" s="421">
        <f>M35</f>
        <v>350000</v>
      </c>
      <c r="N34" s="421">
        <f t="shared" si="8"/>
        <v>178298</v>
      </c>
      <c r="O34" s="421">
        <f t="shared" si="8"/>
        <v>0</v>
      </c>
      <c r="P34" s="421">
        <f t="shared" si="8"/>
        <v>0</v>
      </c>
      <c r="Q34" s="421">
        <f t="shared" si="8"/>
        <v>0</v>
      </c>
      <c r="R34" s="407"/>
      <c r="S34" s="407"/>
      <c r="T34" s="407"/>
      <c r="U34" s="407"/>
    </row>
    <row r="35" spans="1:21" s="89" customFormat="1" ht="21.75" customHeight="1">
      <c r="A35" s="104"/>
      <c r="B35" s="104"/>
      <c r="C35" s="104"/>
      <c r="D35" s="104">
        <v>2</v>
      </c>
      <c r="E35" s="104"/>
      <c r="F35" s="380" t="s">
        <v>122</v>
      </c>
      <c r="G35" s="371"/>
      <c r="H35" s="390"/>
      <c r="I35" s="390"/>
      <c r="J35" s="390"/>
      <c r="K35" s="401"/>
      <c r="L35" s="401"/>
      <c r="M35" s="421">
        <f>M36</f>
        <v>350000</v>
      </c>
      <c r="N35" s="421">
        <f t="shared" si="8"/>
        <v>178298</v>
      </c>
      <c r="O35" s="421">
        <f t="shared" si="8"/>
        <v>0</v>
      </c>
      <c r="P35" s="421">
        <f t="shared" si="8"/>
        <v>0</v>
      </c>
      <c r="Q35" s="421">
        <f t="shared" si="8"/>
        <v>0</v>
      </c>
      <c r="R35" s="407"/>
      <c r="S35" s="407"/>
      <c r="T35" s="407"/>
      <c r="U35" s="407"/>
    </row>
    <row r="36" spans="1:21" s="89" customFormat="1" ht="15" customHeight="1">
      <c r="A36" s="104"/>
      <c r="B36" s="104"/>
      <c r="C36" s="104"/>
      <c r="D36" s="104"/>
      <c r="E36" s="104">
        <v>232</v>
      </c>
      <c r="F36" s="380" t="s">
        <v>123</v>
      </c>
      <c r="G36" s="371" t="s">
        <v>115</v>
      </c>
      <c r="H36" s="390">
        <v>2000</v>
      </c>
      <c r="I36" s="390">
        <v>2000</v>
      </c>
      <c r="J36" s="390">
        <v>2190</v>
      </c>
      <c r="K36" s="401">
        <f t="shared" si="2"/>
        <v>109.5</v>
      </c>
      <c r="L36" s="401">
        <f t="shared" si="3"/>
        <v>109.5</v>
      </c>
      <c r="M36" s="421">
        <v>350000</v>
      </c>
      <c r="N36" s="421">
        <v>178298</v>
      </c>
      <c r="O36" s="421">
        <v>0</v>
      </c>
      <c r="P36" s="421">
        <v>0</v>
      </c>
      <c r="Q36" s="421">
        <v>0</v>
      </c>
      <c r="R36" s="407">
        <f t="shared" si="4"/>
        <v>0</v>
      </c>
      <c r="S36" s="407">
        <f t="shared" si="5"/>
        <v>0</v>
      </c>
      <c r="T36" s="407">
        <f t="shared" si="6"/>
        <v>0</v>
      </c>
      <c r="U36" s="407">
        <f t="shared" si="7"/>
        <v>0</v>
      </c>
    </row>
    <row r="37" spans="1:21" s="89" customFormat="1" ht="24">
      <c r="A37" s="104">
        <v>2</v>
      </c>
      <c r="B37" s="104"/>
      <c r="C37" s="104"/>
      <c r="D37" s="104"/>
      <c r="E37" s="104"/>
      <c r="F37" s="380" t="s">
        <v>124</v>
      </c>
      <c r="G37" s="371"/>
      <c r="H37" s="390"/>
      <c r="I37" s="390"/>
      <c r="J37" s="390"/>
      <c r="K37" s="401"/>
      <c r="L37" s="401"/>
      <c r="M37" s="437">
        <f>M38</f>
        <v>95093393</v>
      </c>
      <c r="N37" s="437">
        <f t="shared" ref="N37:Q38" si="9">N38</f>
        <v>95093393</v>
      </c>
      <c r="O37" s="437">
        <f t="shared" si="9"/>
        <v>48734497.359999992</v>
      </c>
      <c r="P37" s="437">
        <f t="shared" si="9"/>
        <v>48734497.359999992</v>
      </c>
      <c r="Q37" s="437">
        <f t="shared" si="9"/>
        <v>48734497.359999992</v>
      </c>
      <c r="R37" s="407"/>
      <c r="S37" s="407"/>
      <c r="T37" s="407"/>
      <c r="U37" s="407"/>
    </row>
    <row r="38" spans="1:21" s="89" customFormat="1" ht="18.75" customHeight="1">
      <c r="A38" s="104"/>
      <c r="B38" s="104">
        <v>1</v>
      </c>
      <c r="C38" s="104"/>
      <c r="D38" s="104"/>
      <c r="E38" s="104"/>
      <c r="F38" s="380" t="s">
        <v>98</v>
      </c>
      <c r="G38" s="371"/>
      <c r="H38" s="390"/>
      <c r="I38" s="390"/>
      <c r="J38" s="390"/>
      <c r="K38" s="401"/>
      <c r="L38" s="401"/>
      <c r="M38" s="421">
        <f>M39</f>
        <v>95093393</v>
      </c>
      <c r="N38" s="421">
        <f t="shared" si="9"/>
        <v>95093393</v>
      </c>
      <c r="O38" s="421">
        <f t="shared" si="9"/>
        <v>48734497.359999992</v>
      </c>
      <c r="P38" s="421">
        <f t="shared" si="9"/>
        <v>48734497.359999992</v>
      </c>
      <c r="Q38" s="421">
        <f t="shared" si="9"/>
        <v>48734497.359999992</v>
      </c>
      <c r="R38" s="407"/>
      <c r="S38" s="407"/>
      <c r="T38" s="407"/>
      <c r="U38" s="407"/>
    </row>
    <row r="39" spans="1:21" s="89" customFormat="1" ht="18" customHeight="1">
      <c r="A39" s="104"/>
      <c r="B39" s="104"/>
      <c r="C39" s="104">
        <v>7</v>
      </c>
      <c r="D39" s="104"/>
      <c r="E39" s="104"/>
      <c r="F39" s="380" t="s">
        <v>125</v>
      </c>
      <c r="G39" s="371"/>
      <c r="H39" s="390"/>
      <c r="I39" s="390"/>
      <c r="J39" s="390"/>
      <c r="K39" s="401"/>
      <c r="L39" s="401"/>
      <c r="M39" s="421">
        <f>M40+M43</f>
        <v>95093393</v>
      </c>
      <c r="N39" s="421">
        <f>N40+N43</f>
        <v>95093393</v>
      </c>
      <c r="O39" s="421">
        <f>O40+O43</f>
        <v>48734497.359999992</v>
      </c>
      <c r="P39" s="421">
        <f>P40+P43</f>
        <v>48734497.359999992</v>
      </c>
      <c r="Q39" s="421">
        <f>Q40+Q43</f>
        <v>48734497.359999992</v>
      </c>
      <c r="R39" s="407"/>
      <c r="S39" s="407"/>
      <c r="T39" s="407"/>
      <c r="U39" s="407"/>
    </row>
    <row r="40" spans="1:21" s="89" customFormat="1" ht="15" customHeight="1">
      <c r="A40" s="104"/>
      <c r="B40" s="104"/>
      <c r="C40" s="104"/>
      <c r="D40" s="104">
        <v>1</v>
      </c>
      <c r="E40" s="104"/>
      <c r="F40" s="380" t="s">
        <v>52</v>
      </c>
      <c r="G40" s="371"/>
      <c r="H40" s="390"/>
      <c r="I40" s="390"/>
      <c r="J40" s="390"/>
      <c r="K40" s="401"/>
      <c r="L40" s="401"/>
      <c r="M40" s="421">
        <f>M41+M42</f>
        <v>3068595</v>
      </c>
      <c r="N40" s="421">
        <f>N41+N42</f>
        <v>3068595</v>
      </c>
      <c r="O40" s="421">
        <f>O41+O42</f>
        <v>1061439.25</v>
      </c>
      <c r="P40" s="421">
        <f>P41+P42</f>
        <v>1061439.25</v>
      </c>
      <c r="Q40" s="421">
        <f>Q41+Q42</f>
        <v>1061439.25</v>
      </c>
      <c r="R40" s="407"/>
      <c r="S40" s="407"/>
      <c r="T40" s="407"/>
      <c r="U40" s="407"/>
    </row>
    <row r="41" spans="1:21" s="85" customFormat="1">
      <c r="A41" s="284"/>
      <c r="B41" s="284"/>
      <c r="C41" s="284"/>
      <c r="D41" s="284"/>
      <c r="E41" s="284">
        <v>201</v>
      </c>
      <c r="F41" s="381" t="s">
        <v>126</v>
      </c>
      <c r="G41" s="378" t="s">
        <v>46</v>
      </c>
      <c r="H41" s="391">
        <v>1</v>
      </c>
      <c r="I41" s="391">
        <v>3</v>
      </c>
      <c r="J41" s="391">
        <v>1</v>
      </c>
      <c r="K41" s="480">
        <f t="shared" si="2"/>
        <v>100</v>
      </c>
      <c r="L41" s="480">
        <f t="shared" si="3"/>
        <v>33.333333333333329</v>
      </c>
      <c r="M41" s="443">
        <v>1500000</v>
      </c>
      <c r="N41" s="443">
        <v>1500000</v>
      </c>
      <c r="O41" s="443">
        <v>146424.25</v>
      </c>
      <c r="P41" s="443">
        <v>146424.25</v>
      </c>
      <c r="Q41" s="443">
        <v>146424.25</v>
      </c>
      <c r="R41" s="444">
        <f t="shared" si="4"/>
        <v>9.7616166666666668</v>
      </c>
      <c r="S41" s="444">
        <f t="shared" si="5"/>
        <v>9.7616166666666668</v>
      </c>
      <c r="T41" s="444">
        <f t="shared" si="6"/>
        <v>9.7616166666666668</v>
      </c>
      <c r="U41" s="444">
        <f t="shared" si="7"/>
        <v>9.7616166666666668</v>
      </c>
    </row>
    <row r="42" spans="1:21" s="85" customFormat="1" ht="24">
      <c r="A42" s="491"/>
      <c r="B42" s="104"/>
      <c r="C42" s="104"/>
      <c r="D42" s="104"/>
      <c r="E42" s="104">
        <v>203</v>
      </c>
      <c r="F42" s="371" t="s">
        <v>51</v>
      </c>
      <c r="G42" s="371" t="s">
        <v>52</v>
      </c>
      <c r="H42" s="390">
        <v>126</v>
      </c>
      <c r="I42" s="390">
        <v>126</v>
      </c>
      <c r="J42" s="390">
        <v>63</v>
      </c>
      <c r="K42" s="401">
        <f t="shared" si="2"/>
        <v>50</v>
      </c>
      <c r="L42" s="401">
        <f t="shared" si="3"/>
        <v>50</v>
      </c>
      <c r="M42" s="421">
        <v>1568595</v>
      </c>
      <c r="N42" s="421">
        <v>1568595</v>
      </c>
      <c r="O42" s="421">
        <v>915015</v>
      </c>
      <c r="P42" s="421">
        <v>915015</v>
      </c>
      <c r="Q42" s="421">
        <v>915015</v>
      </c>
      <c r="R42" s="407">
        <f t="shared" si="4"/>
        <v>58.333413022481906</v>
      </c>
      <c r="S42" s="407">
        <f t="shared" si="5"/>
        <v>58.333413022481906</v>
      </c>
      <c r="T42" s="407">
        <f t="shared" si="6"/>
        <v>58.333413022481906</v>
      </c>
      <c r="U42" s="407">
        <f t="shared" si="7"/>
        <v>58.333413022481906</v>
      </c>
    </row>
    <row r="43" spans="1:21" s="85" customFormat="1" ht="18" customHeight="1">
      <c r="A43" s="491"/>
      <c r="B43" s="104"/>
      <c r="C43" s="104"/>
      <c r="D43" s="104">
        <v>2</v>
      </c>
      <c r="E43" s="104"/>
      <c r="F43" s="371" t="s">
        <v>128</v>
      </c>
      <c r="G43" s="371"/>
      <c r="H43" s="390"/>
      <c r="I43" s="390"/>
      <c r="J43" s="390"/>
      <c r="K43" s="401"/>
      <c r="L43" s="401"/>
      <c r="M43" s="421">
        <f>M44</f>
        <v>92024798</v>
      </c>
      <c r="N43" s="421">
        <f>N44</f>
        <v>92024798</v>
      </c>
      <c r="O43" s="421">
        <f>O44</f>
        <v>47673058.109999992</v>
      </c>
      <c r="P43" s="421">
        <f>P44</f>
        <v>47673058.109999992</v>
      </c>
      <c r="Q43" s="421">
        <f>Q44</f>
        <v>47673058.109999992</v>
      </c>
      <c r="R43" s="407"/>
      <c r="S43" s="407"/>
      <c r="T43" s="407"/>
      <c r="U43" s="407"/>
    </row>
    <row r="44" spans="1:21" s="85" customFormat="1" ht="24">
      <c r="A44" s="491"/>
      <c r="B44" s="104"/>
      <c r="C44" s="104"/>
      <c r="D44" s="104"/>
      <c r="E44" s="104">
        <v>204</v>
      </c>
      <c r="F44" s="371" t="s">
        <v>53</v>
      </c>
      <c r="G44" s="371" t="s">
        <v>54</v>
      </c>
      <c r="H44" s="390">
        <v>1</v>
      </c>
      <c r="I44" s="390">
        <v>1</v>
      </c>
      <c r="J44" s="390">
        <v>1</v>
      </c>
      <c r="K44" s="401">
        <f t="shared" si="2"/>
        <v>100</v>
      </c>
      <c r="L44" s="401">
        <f t="shared" si="3"/>
        <v>100</v>
      </c>
      <c r="M44" s="421">
        <v>92024798</v>
      </c>
      <c r="N44" s="421">
        <v>92024798</v>
      </c>
      <c r="O44" s="421">
        <v>47673058.109999992</v>
      </c>
      <c r="P44" s="421">
        <v>47673058.109999992</v>
      </c>
      <c r="Q44" s="421">
        <v>47673058.109999992</v>
      </c>
      <c r="R44" s="407">
        <f t="shared" si="4"/>
        <v>51.804577837812793</v>
      </c>
      <c r="S44" s="407">
        <f t="shared" si="5"/>
        <v>51.804577837812793</v>
      </c>
      <c r="T44" s="407">
        <f t="shared" si="6"/>
        <v>51.804577837812793</v>
      </c>
      <c r="U44" s="407">
        <f t="shared" si="7"/>
        <v>51.804577837812793</v>
      </c>
    </row>
    <row r="45" spans="1:21" s="85" customFormat="1" ht="24">
      <c r="A45" s="104">
        <v>3</v>
      </c>
      <c r="B45" s="104"/>
      <c r="C45" s="104"/>
      <c r="D45" s="104"/>
      <c r="E45" s="104"/>
      <c r="F45" s="380" t="s">
        <v>129</v>
      </c>
      <c r="G45" s="371"/>
      <c r="H45" s="390"/>
      <c r="I45" s="390"/>
      <c r="J45" s="390"/>
      <c r="K45" s="401"/>
      <c r="L45" s="401"/>
      <c r="M45" s="437">
        <f>M46</f>
        <v>44995448</v>
      </c>
      <c r="N45" s="437">
        <f>N46</f>
        <v>44930448</v>
      </c>
      <c r="O45" s="437">
        <f>O46</f>
        <v>14026457.640000001</v>
      </c>
      <c r="P45" s="437">
        <f>P46</f>
        <v>14026457.640000001</v>
      </c>
      <c r="Q45" s="437">
        <f>Q46</f>
        <v>14026457.640000001</v>
      </c>
      <c r="R45" s="407"/>
      <c r="S45" s="407"/>
      <c r="T45" s="407"/>
      <c r="U45" s="407"/>
    </row>
    <row r="46" spans="1:21" s="85" customFormat="1" ht="19.5" customHeight="1">
      <c r="A46" s="104"/>
      <c r="B46" s="104">
        <v>3</v>
      </c>
      <c r="C46" s="104"/>
      <c r="D46" s="104"/>
      <c r="E46" s="104"/>
      <c r="F46" s="380" t="s">
        <v>130</v>
      </c>
      <c r="G46" s="371"/>
      <c r="H46" s="390"/>
      <c r="I46" s="390"/>
      <c r="J46" s="390"/>
      <c r="K46" s="401"/>
      <c r="L46" s="401"/>
      <c r="M46" s="421">
        <f>M47+M50</f>
        <v>44995448</v>
      </c>
      <c r="N46" s="421">
        <f>N47+N50</f>
        <v>44930448</v>
      </c>
      <c r="O46" s="421">
        <f>O47+O50</f>
        <v>14026457.640000001</v>
      </c>
      <c r="P46" s="421">
        <f>P47+P50</f>
        <v>14026457.640000001</v>
      </c>
      <c r="Q46" s="421">
        <f>Q47+Q50</f>
        <v>14026457.640000001</v>
      </c>
      <c r="R46" s="407"/>
      <c r="S46" s="407"/>
      <c r="T46" s="407"/>
      <c r="U46" s="407"/>
    </row>
    <row r="47" spans="1:21" s="85" customFormat="1" ht="18" customHeight="1">
      <c r="A47" s="104"/>
      <c r="B47" s="104"/>
      <c r="C47" s="104">
        <v>1</v>
      </c>
      <c r="D47" s="104"/>
      <c r="E47" s="104"/>
      <c r="F47" s="380" t="s">
        <v>121</v>
      </c>
      <c r="G47" s="371"/>
      <c r="H47" s="390"/>
      <c r="I47" s="390"/>
      <c r="J47" s="390"/>
      <c r="K47" s="401"/>
      <c r="L47" s="401"/>
      <c r="M47" s="421">
        <f>M48</f>
        <v>41404617</v>
      </c>
      <c r="N47" s="421">
        <f t="shared" ref="N47:Q48" si="10">N48</f>
        <v>41404617</v>
      </c>
      <c r="O47" s="421">
        <f t="shared" si="10"/>
        <v>12627427.82</v>
      </c>
      <c r="P47" s="421">
        <f t="shared" si="10"/>
        <v>12627427.82</v>
      </c>
      <c r="Q47" s="421">
        <f t="shared" si="10"/>
        <v>12627427.82</v>
      </c>
      <c r="R47" s="407"/>
      <c r="S47" s="407"/>
      <c r="T47" s="407"/>
      <c r="U47" s="407"/>
    </row>
    <row r="48" spans="1:21" s="85" customFormat="1" ht="24">
      <c r="A48" s="104"/>
      <c r="B48" s="104"/>
      <c r="C48" s="104"/>
      <c r="D48" s="104">
        <v>1</v>
      </c>
      <c r="E48" s="104"/>
      <c r="F48" s="380" t="s">
        <v>131</v>
      </c>
      <c r="G48" s="371"/>
      <c r="H48" s="390"/>
      <c r="I48" s="390"/>
      <c r="J48" s="390"/>
      <c r="K48" s="401"/>
      <c r="L48" s="401"/>
      <c r="M48" s="421">
        <f>M49</f>
        <v>41404617</v>
      </c>
      <c r="N48" s="421">
        <f t="shared" si="10"/>
        <v>41404617</v>
      </c>
      <c r="O48" s="421">
        <f t="shared" si="10"/>
        <v>12627427.82</v>
      </c>
      <c r="P48" s="421">
        <f t="shared" si="10"/>
        <v>12627427.82</v>
      </c>
      <c r="Q48" s="421">
        <f t="shared" si="10"/>
        <v>12627427.82</v>
      </c>
      <c r="R48" s="407"/>
      <c r="S48" s="407"/>
      <c r="T48" s="407"/>
      <c r="U48" s="407"/>
    </row>
    <row r="49" spans="1:23" s="85" customFormat="1" ht="36">
      <c r="A49" s="104"/>
      <c r="B49" s="104"/>
      <c r="C49" s="104"/>
      <c r="D49" s="104"/>
      <c r="E49" s="104">
        <v>215</v>
      </c>
      <c r="F49" s="380" t="s">
        <v>55</v>
      </c>
      <c r="G49" s="371" t="s">
        <v>132</v>
      </c>
      <c r="H49" s="390">
        <v>50</v>
      </c>
      <c r="I49" s="390">
        <v>50</v>
      </c>
      <c r="J49" s="390">
        <v>1300</v>
      </c>
      <c r="K49" s="401">
        <f t="shared" si="2"/>
        <v>2600</v>
      </c>
      <c r="L49" s="401">
        <f t="shared" si="3"/>
        <v>2600</v>
      </c>
      <c r="M49" s="333">
        <v>41404617</v>
      </c>
      <c r="N49" s="333">
        <v>41404617</v>
      </c>
      <c r="O49" s="421">
        <v>12627427.82</v>
      </c>
      <c r="P49" s="421">
        <v>12627427.82</v>
      </c>
      <c r="Q49" s="421">
        <v>12627427.82</v>
      </c>
      <c r="R49" s="407">
        <f t="shared" si="4"/>
        <v>30.497632232656567</v>
      </c>
      <c r="S49" s="407">
        <f t="shared" si="5"/>
        <v>30.497632232656567</v>
      </c>
      <c r="T49" s="407">
        <f t="shared" si="6"/>
        <v>30.497632232656567</v>
      </c>
      <c r="U49" s="407">
        <f t="shared" si="7"/>
        <v>30.497632232656567</v>
      </c>
    </row>
    <row r="50" spans="1:23" s="85" customFormat="1" ht="18" customHeight="1">
      <c r="A50" s="104"/>
      <c r="B50" s="104"/>
      <c r="C50" s="104">
        <v>9</v>
      </c>
      <c r="D50" s="104"/>
      <c r="E50" s="104"/>
      <c r="F50" s="380" t="s">
        <v>133</v>
      </c>
      <c r="G50" s="371"/>
      <c r="H50" s="390"/>
      <c r="I50" s="390"/>
      <c r="J50" s="390"/>
      <c r="K50" s="401"/>
      <c r="L50" s="401"/>
      <c r="M50" s="421">
        <f>M51</f>
        <v>3590831</v>
      </c>
      <c r="N50" s="421">
        <f t="shared" ref="N50:Q51" si="11">N51</f>
        <v>3525831</v>
      </c>
      <c r="O50" s="421">
        <f t="shared" si="11"/>
        <v>1399029.82</v>
      </c>
      <c r="P50" s="421">
        <f t="shared" si="11"/>
        <v>1399029.82</v>
      </c>
      <c r="Q50" s="421">
        <f t="shared" si="11"/>
        <v>1399029.82</v>
      </c>
      <c r="R50" s="407"/>
      <c r="S50" s="407"/>
      <c r="T50" s="407"/>
      <c r="U50" s="407"/>
    </row>
    <row r="51" spans="1:23" s="85" customFormat="1">
      <c r="A51" s="104"/>
      <c r="B51" s="104"/>
      <c r="C51" s="104"/>
      <c r="D51" s="104">
        <v>3</v>
      </c>
      <c r="E51" s="104"/>
      <c r="F51" s="380" t="s">
        <v>134</v>
      </c>
      <c r="G51" s="371"/>
      <c r="H51" s="390"/>
      <c r="I51" s="390"/>
      <c r="J51" s="390"/>
      <c r="K51" s="401"/>
      <c r="L51" s="401"/>
      <c r="M51" s="421">
        <f>M52</f>
        <v>3590831</v>
      </c>
      <c r="N51" s="421">
        <f t="shared" si="11"/>
        <v>3525831</v>
      </c>
      <c r="O51" s="421">
        <f t="shared" si="11"/>
        <v>1399029.82</v>
      </c>
      <c r="P51" s="421">
        <f t="shared" si="11"/>
        <v>1399029.82</v>
      </c>
      <c r="Q51" s="421">
        <f t="shared" si="11"/>
        <v>1399029.82</v>
      </c>
      <c r="R51" s="407"/>
      <c r="S51" s="407"/>
      <c r="T51" s="407"/>
      <c r="U51" s="407"/>
    </row>
    <row r="52" spans="1:23" s="85" customFormat="1">
      <c r="A52" s="104"/>
      <c r="B52" s="104"/>
      <c r="C52" s="104"/>
      <c r="D52" s="104"/>
      <c r="E52" s="104">
        <v>201</v>
      </c>
      <c r="F52" s="380" t="s">
        <v>56</v>
      </c>
      <c r="G52" s="371" t="s">
        <v>135</v>
      </c>
      <c r="H52" s="390">
        <v>300</v>
      </c>
      <c r="I52" s="390">
        <v>300</v>
      </c>
      <c r="J52" s="390">
        <v>871</v>
      </c>
      <c r="K52" s="401">
        <f t="shared" si="2"/>
        <v>290.33333333333331</v>
      </c>
      <c r="L52" s="401">
        <f t="shared" si="3"/>
        <v>290.33333333333331</v>
      </c>
      <c r="M52" s="421">
        <v>3590831</v>
      </c>
      <c r="N52" s="421">
        <v>3525831</v>
      </c>
      <c r="O52" s="421">
        <v>1399029.82</v>
      </c>
      <c r="P52" s="421">
        <v>1399029.82</v>
      </c>
      <c r="Q52" s="421">
        <v>1399029.82</v>
      </c>
      <c r="R52" s="407">
        <f t="shared" si="4"/>
        <v>38.961171383448566</v>
      </c>
      <c r="S52" s="407">
        <f t="shared" si="5"/>
        <v>39.679435004116762</v>
      </c>
      <c r="T52" s="407">
        <f t="shared" si="6"/>
        <v>38.961171383448566</v>
      </c>
      <c r="U52" s="407">
        <f t="shared" si="7"/>
        <v>39.679435004116762</v>
      </c>
    </row>
    <row r="53" spans="1:23" s="85" customFormat="1" ht="24">
      <c r="A53" s="104">
        <v>4</v>
      </c>
      <c r="B53" s="104"/>
      <c r="C53" s="104"/>
      <c r="D53" s="104"/>
      <c r="E53" s="104"/>
      <c r="F53" s="380" t="s">
        <v>136</v>
      </c>
      <c r="G53" s="104"/>
      <c r="H53" s="390"/>
      <c r="I53" s="390"/>
      <c r="J53" s="390"/>
      <c r="K53" s="401"/>
      <c r="L53" s="401"/>
      <c r="M53" s="437">
        <f>M54</f>
        <v>653094544</v>
      </c>
      <c r="N53" s="437">
        <f>N54</f>
        <v>652387432.78999996</v>
      </c>
      <c r="O53" s="437">
        <f>O54</f>
        <v>215361196.34</v>
      </c>
      <c r="P53" s="437">
        <f>P54</f>
        <v>215361196.34</v>
      </c>
      <c r="Q53" s="437">
        <f>Q54</f>
        <v>215361196.34</v>
      </c>
      <c r="R53" s="407"/>
      <c r="S53" s="407"/>
      <c r="T53" s="407"/>
      <c r="U53" s="407"/>
    </row>
    <row r="54" spans="1:23" s="85" customFormat="1" ht="18" customHeight="1">
      <c r="A54" s="104"/>
      <c r="B54" s="104">
        <v>2</v>
      </c>
      <c r="C54" s="104"/>
      <c r="D54" s="104"/>
      <c r="E54" s="104"/>
      <c r="F54" s="380" t="s">
        <v>104</v>
      </c>
      <c r="G54" s="371"/>
      <c r="H54" s="390"/>
      <c r="I54" s="390"/>
      <c r="J54" s="390"/>
      <c r="K54" s="401"/>
      <c r="L54" s="401"/>
      <c r="M54" s="437">
        <f>M55+M63</f>
        <v>653094544</v>
      </c>
      <c r="N54" s="437">
        <f>N55+N63</f>
        <v>652387432.78999996</v>
      </c>
      <c r="O54" s="437">
        <f>O55+O63</f>
        <v>215361196.34</v>
      </c>
      <c r="P54" s="437">
        <f>P55+P63</f>
        <v>215361196.34</v>
      </c>
      <c r="Q54" s="437">
        <f>Q55+Q63</f>
        <v>215361196.34</v>
      </c>
      <c r="R54" s="407"/>
      <c r="S54" s="407"/>
      <c r="T54" s="407"/>
      <c r="U54" s="407"/>
    </row>
    <row r="55" spans="1:23" s="85" customFormat="1" ht="18" customHeight="1">
      <c r="A55" s="104"/>
      <c r="B55" s="104"/>
      <c r="C55" s="104">
        <v>1</v>
      </c>
      <c r="D55" s="104"/>
      <c r="E55" s="104"/>
      <c r="F55" s="380" t="s">
        <v>137</v>
      </c>
      <c r="G55" s="371"/>
      <c r="H55" s="390"/>
      <c r="I55" s="390"/>
      <c r="J55" s="390"/>
      <c r="K55" s="401"/>
      <c r="L55" s="401"/>
      <c r="M55" s="421">
        <f>M56+M58+M60</f>
        <v>277858904</v>
      </c>
      <c r="N55" s="421">
        <f>N56+N58+N60</f>
        <v>285814281.77999997</v>
      </c>
      <c r="O55" s="421">
        <f>O56+O58+O60</f>
        <v>121267219.41</v>
      </c>
      <c r="P55" s="421">
        <f>P56+P58+P60</f>
        <v>121267219.41</v>
      </c>
      <c r="Q55" s="421">
        <f>Q56+Q58+Q60</f>
        <v>121267219.41</v>
      </c>
      <c r="R55" s="407"/>
      <c r="S55" s="407"/>
      <c r="T55" s="407"/>
      <c r="U55" s="407"/>
    </row>
    <row r="56" spans="1:23" s="85" customFormat="1">
      <c r="A56" s="104"/>
      <c r="B56" s="104"/>
      <c r="C56" s="104"/>
      <c r="D56" s="104">
        <v>1</v>
      </c>
      <c r="E56" s="104"/>
      <c r="F56" s="380" t="s">
        <v>138</v>
      </c>
      <c r="G56" s="371"/>
      <c r="H56" s="390"/>
      <c r="I56" s="390"/>
      <c r="J56" s="390"/>
      <c r="K56" s="401"/>
      <c r="L56" s="401"/>
      <c r="M56" s="421">
        <f>M57</f>
        <v>179633278</v>
      </c>
      <c r="N56" s="421">
        <f>N57</f>
        <v>180628278</v>
      </c>
      <c r="O56" s="421">
        <f>O57</f>
        <v>81726149.609999999</v>
      </c>
      <c r="P56" s="421">
        <f>P57</f>
        <v>81726149.609999999</v>
      </c>
      <c r="Q56" s="421">
        <f>Q57</f>
        <v>81726149.609999999</v>
      </c>
      <c r="R56" s="407"/>
      <c r="S56" s="407"/>
      <c r="T56" s="407"/>
      <c r="U56" s="407"/>
    </row>
    <row r="57" spans="1:23" s="85" customFormat="1">
      <c r="A57" s="104"/>
      <c r="B57" s="104"/>
      <c r="C57" s="104"/>
      <c r="D57" s="104"/>
      <c r="E57" s="104">
        <v>203</v>
      </c>
      <c r="F57" s="380" t="s">
        <v>57</v>
      </c>
      <c r="G57" s="371" t="s">
        <v>139</v>
      </c>
      <c r="H57" s="390">
        <v>80000</v>
      </c>
      <c r="I57" s="390">
        <v>80000</v>
      </c>
      <c r="J57" s="390">
        <v>131228</v>
      </c>
      <c r="K57" s="401">
        <f t="shared" si="2"/>
        <v>164.035</v>
      </c>
      <c r="L57" s="401">
        <f t="shared" si="3"/>
        <v>164.035</v>
      </c>
      <c r="M57" s="421">
        <v>179633278</v>
      </c>
      <c r="N57" s="421">
        <v>180628278</v>
      </c>
      <c r="O57" s="421">
        <v>81726149.609999999</v>
      </c>
      <c r="P57" s="421">
        <v>81726149.609999999</v>
      </c>
      <c r="Q57" s="421">
        <v>81726149.609999999</v>
      </c>
      <c r="R57" s="407">
        <f t="shared" si="4"/>
        <v>45.496107692250654</v>
      </c>
      <c r="S57" s="407">
        <f t="shared" si="5"/>
        <v>45.245490083230486</v>
      </c>
      <c r="T57" s="407">
        <f t="shared" si="6"/>
        <v>45.496107692250654</v>
      </c>
      <c r="U57" s="407">
        <f t="shared" si="7"/>
        <v>45.245490083230486</v>
      </c>
      <c r="W57" s="103"/>
    </row>
    <row r="58" spans="1:23" s="85" customFormat="1" ht="24">
      <c r="A58" s="104"/>
      <c r="B58" s="104"/>
      <c r="C58" s="104"/>
      <c r="D58" s="104">
        <v>3</v>
      </c>
      <c r="E58" s="104"/>
      <c r="F58" s="380" t="s">
        <v>140</v>
      </c>
      <c r="G58" s="371"/>
      <c r="H58" s="390"/>
      <c r="I58" s="390"/>
      <c r="J58" s="390" t="s">
        <v>101</v>
      </c>
      <c r="K58" s="401"/>
      <c r="L58" s="401"/>
      <c r="M58" s="421">
        <f>M59</f>
        <v>15726621</v>
      </c>
      <c r="N58" s="421">
        <f>N59</f>
        <v>18614716</v>
      </c>
      <c r="O58" s="421">
        <f>O59</f>
        <v>1894593.24</v>
      </c>
      <c r="P58" s="421">
        <f>P59</f>
        <v>1894593.24</v>
      </c>
      <c r="Q58" s="421">
        <f>Q59</f>
        <v>1894593.24</v>
      </c>
      <c r="R58" s="407"/>
      <c r="S58" s="407"/>
      <c r="T58" s="407"/>
      <c r="U58" s="407"/>
    </row>
    <row r="59" spans="1:23" s="85" customFormat="1" ht="36">
      <c r="A59" s="104"/>
      <c r="B59" s="104"/>
      <c r="C59" s="104"/>
      <c r="D59" s="104"/>
      <c r="E59" s="104">
        <v>206</v>
      </c>
      <c r="F59" s="380" t="s">
        <v>58</v>
      </c>
      <c r="G59" s="371" t="s">
        <v>141</v>
      </c>
      <c r="H59" s="390">
        <v>81</v>
      </c>
      <c r="I59" s="390">
        <v>83.37</v>
      </c>
      <c r="J59" s="390">
        <v>16.96</v>
      </c>
      <c r="K59" s="401">
        <f t="shared" si="2"/>
        <v>20.938271604938272</v>
      </c>
      <c r="L59" s="401">
        <f t="shared" si="3"/>
        <v>20.343049058414298</v>
      </c>
      <c r="M59" s="333">
        <v>15726621</v>
      </c>
      <c r="N59" s="333">
        <v>18614716</v>
      </c>
      <c r="O59" s="421">
        <v>1894593.24</v>
      </c>
      <c r="P59" s="421">
        <v>1894593.24</v>
      </c>
      <c r="Q59" s="421">
        <v>1894593.24</v>
      </c>
      <c r="R59" s="407">
        <f t="shared" si="4"/>
        <v>12.047045833939789</v>
      </c>
      <c r="S59" s="407">
        <f t="shared" si="5"/>
        <v>10.177932556156108</v>
      </c>
      <c r="T59" s="407">
        <f t="shared" si="6"/>
        <v>12.047045833939789</v>
      </c>
      <c r="U59" s="407">
        <f t="shared" si="7"/>
        <v>10.177932556156108</v>
      </c>
    </row>
    <row r="60" spans="1:23" s="85" customFormat="1" ht="24">
      <c r="A60" s="104"/>
      <c r="B60" s="104"/>
      <c r="C60" s="104"/>
      <c r="D60" s="104">
        <v>5</v>
      </c>
      <c r="E60" s="104"/>
      <c r="F60" s="380" t="s">
        <v>142</v>
      </c>
      <c r="G60" s="371"/>
      <c r="H60" s="390"/>
      <c r="I60" s="390"/>
      <c r="J60" s="390"/>
      <c r="K60" s="401"/>
      <c r="L60" s="401"/>
      <c r="M60" s="421">
        <f>M61+M62</f>
        <v>82499005</v>
      </c>
      <c r="N60" s="421">
        <f>N61+N62</f>
        <v>86571287.780000001</v>
      </c>
      <c r="O60" s="421">
        <f>O61+O62</f>
        <v>37646476.559999995</v>
      </c>
      <c r="P60" s="421">
        <f>P61+P62</f>
        <v>37646476.559999995</v>
      </c>
      <c r="Q60" s="421">
        <f>Q61+Q62</f>
        <v>37646476.559999995</v>
      </c>
      <c r="R60" s="407"/>
      <c r="S60" s="407"/>
      <c r="T60" s="407"/>
      <c r="U60" s="407"/>
    </row>
    <row r="61" spans="1:23" s="85" customFormat="1">
      <c r="A61" s="104"/>
      <c r="B61" s="104"/>
      <c r="C61" s="104"/>
      <c r="D61" s="104"/>
      <c r="E61" s="104">
        <v>207</v>
      </c>
      <c r="F61" s="380" t="s">
        <v>59</v>
      </c>
      <c r="G61" s="371" t="s">
        <v>60</v>
      </c>
      <c r="H61" s="390">
        <v>1200000</v>
      </c>
      <c r="I61" s="390">
        <v>1200111.1100000001</v>
      </c>
      <c r="J61" s="390">
        <f>634+4000250</f>
        <v>4000884</v>
      </c>
      <c r="K61" s="401">
        <f t="shared" si="2"/>
        <v>333.40699999999998</v>
      </c>
      <c r="L61" s="401">
        <f t="shared" si="3"/>
        <v>333.37613214829747</v>
      </c>
      <c r="M61" s="421">
        <v>7585030</v>
      </c>
      <c r="N61" s="421">
        <v>7821732</v>
      </c>
      <c r="O61" s="421">
        <v>1605143.2000000002</v>
      </c>
      <c r="P61" s="421">
        <v>1605143.2000000002</v>
      </c>
      <c r="Q61" s="421">
        <v>1605143.2000000002</v>
      </c>
      <c r="R61" s="407">
        <f t="shared" si="4"/>
        <v>21.161988812173455</v>
      </c>
      <c r="S61" s="407">
        <f t="shared" si="5"/>
        <v>20.521582687824129</v>
      </c>
      <c r="T61" s="407">
        <f t="shared" si="6"/>
        <v>21.161988812173455</v>
      </c>
      <c r="U61" s="407">
        <f t="shared" si="7"/>
        <v>20.521582687824129</v>
      </c>
    </row>
    <row r="62" spans="1:23" s="85" customFormat="1">
      <c r="A62" s="104"/>
      <c r="B62" s="104"/>
      <c r="C62" s="104"/>
      <c r="D62" s="104"/>
      <c r="E62" s="104">
        <v>208</v>
      </c>
      <c r="F62" s="380" t="s">
        <v>61</v>
      </c>
      <c r="G62" s="371" t="s">
        <v>62</v>
      </c>
      <c r="H62" s="390">
        <v>320</v>
      </c>
      <c r="I62" s="390">
        <v>507.14</v>
      </c>
      <c r="J62" s="390">
        <v>3954</v>
      </c>
      <c r="K62" s="401">
        <f t="shared" si="2"/>
        <v>1235.625</v>
      </c>
      <c r="L62" s="401">
        <f t="shared" si="3"/>
        <v>779.66636431754546</v>
      </c>
      <c r="M62" s="421">
        <v>74913975</v>
      </c>
      <c r="N62" s="421">
        <v>78749555.780000001</v>
      </c>
      <c r="O62" s="421">
        <v>36041333.359999992</v>
      </c>
      <c r="P62" s="421">
        <v>36041333.359999992</v>
      </c>
      <c r="Q62" s="421">
        <v>36041333.359999992</v>
      </c>
      <c r="R62" s="407">
        <f t="shared" si="4"/>
        <v>48.110293653487204</v>
      </c>
      <c r="S62" s="407">
        <f t="shared" si="5"/>
        <v>45.76703068736979</v>
      </c>
      <c r="T62" s="407">
        <f t="shared" si="6"/>
        <v>48.110293653487204</v>
      </c>
      <c r="U62" s="407">
        <f t="shared" si="7"/>
        <v>45.76703068736979</v>
      </c>
    </row>
    <row r="63" spans="1:23" s="85" customFormat="1" ht="22.5" customHeight="1">
      <c r="A63" s="104"/>
      <c r="B63" s="104"/>
      <c r="C63" s="104">
        <v>2</v>
      </c>
      <c r="D63" s="104"/>
      <c r="E63" s="104"/>
      <c r="F63" s="380" t="s">
        <v>105</v>
      </c>
      <c r="G63" s="371"/>
      <c r="H63" s="390"/>
      <c r="I63" s="390"/>
      <c r="J63" s="390"/>
      <c r="K63" s="401"/>
      <c r="L63" s="401"/>
      <c r="M63" s="421">
        <f>M64+M72+M74+M76</f>
        <v>375235640</v>
      </c>
      <c r="N63" s="421">
        <f>N64+N72+N74+N76</f>
        <v>366573151.00999999</v>
      </c>
      <c r="O63" s="421">
        <f>O64+O72+O74+O76</f>
        <v>94093976.930000007</v>
      </c>
      <c r="P63" s="421">
        <f>P64+P72+P74+P76</f>
        <v>94093976.930000007</v>
      </c>
      <c r="Q63" s="421">
        <f>Q64+Q72+Q74+Q76</f>
        <v>94093976.930000007</v>
      </c>
      <c r="R63" s="407"/>
      <c r="S63" s="407"/>
      <c r="T63" s="407"/>
      <c r="U63" s="407"/>
    </row>
    <row r="64" spans="1:23" s="85" customFormat="1">
      <c r="A64" s="104"/>
      <c r="B64" s="104"/>
      <c r="C64" s="104"/>
      <c r="D64" s="104">
        <v>1</v>
      </c>
      <c r="E64" s="104"/>
      <c r="F64" s="380" t="s">
        <v>143</v>
      </c>
      <c r="G64" s="371"/>
      <c r="H64" s="390"/>
      <c r="I64" s="390"/>
      <c r="J64" s="390"/>
      <c r="K64" s="401"/>
      <c r="L64" s="401"/>
      <c r="M64" s="421">
        <f>M65+M66+M67+M68+M69+M70+M71</f>
        <v>246076240</v>
      </c>
      <c r="N64" s="421">
        <f>N65+N66+N67+N68+N69+N70+N71</f>
        <v>249263276.78999999</v>
      </c>
      <c r="O64" s="421">
        <f>O65+O66+O67+O68+O69+O70+O71</f>
        <v>73309208.219999999</v>
      </c>
      <c r="P64" s="421">
        <f>P65+P66+P67+P68+P69+P70+P71</f>
        <v>73309208.219999999</v>
      </c>
      <c r="Q64" s="421">
        <f>Q65+Q66+Q67+Q68+Q69+Q70+Q71</f>
        <v>73309208.219999999</v>
      </c>
      <c r="R64" s="407"/>
      <c r="S64" s="407"/>
      <c r="T64" s="407"/>
      <c r="U64" s="407"/>
    </row>
    <row r="65" spans="1:21" s="85" customFormat="1">
      <c r="A65" s="104"/>
      <c r="B65" s="104"/>
      <c r="C65" s="104"/>
      <c r="D65" s="104"/>
      <c r="E65" s="104">
        <v>211</v>
      </c>
      <c r="F65" s="380" t="s">
        <v>63</v>
      </c>
      <c r="G65" s="371" t="s">
        <v>64</v>
      </c>
      <c r="H65" s="390">
        <v>140000</v>
      </c>
      <c r="I65" s="390">
        <v>141964.29</v>
      </c>
      <c r="J65" s="390">
        <v>42889</v>
      </c>
      <c r="K65" s="401">
        <f t="shared" si="2"/>
        <v>30.635000000000002</v>
      </c>
      <c r="L65" s="401">
        <f t="shared" si="3"/>
        <v>30.211118584821577</v>
      </c>
      <c r="M65" s="421">
        <v>10686642</v>
      </c>
      <c r="N65" s="421">
        <v>11099227</v>
      </c>
      <c r="O65" s="421">
        <v>1628464.95</v>
      </c>
      <c r="P65" s="421">
        <v>1628464.95</v>
      </c>
      <c r="Q65" s="421">
        <v>1628464.95</v>
      </c>
      <c r="R65" s="407">
        <f t="shared" si="4"/>
        <v>15.238322290575468</v>
      </c>
      <c r="S65" s="407">
        <f t="shared" si="5"/>
        <v>14.671877149642942</v>
      </c>
      <c r="T65" s="407">
        <f t="shared" si="6"/>
        <v>15.238322290575468</v>
      </c>
      <c r="U65" s="407">
        <f t="shared" si="7"/>
        <v>14.671877149642942</v>
      </c>
    </row>
    <row r="66" spans="1:21" s="85" customFormat="1" ht="36">
      <c r="A66" s="104"/>
      <c r="B66" s="104"/>
      <c r="C66" s="104"/>
      <c r="D66" s="104"/>
      <c r="E66" s="104">
        <v>215</v>
      </c>
      <c r="F66" s="380" t="s">
        <v>144</v>
      </c>
      <c r="G66" s="371" t="s">
        <v>49</v>
      </c>
      <c r="H66" s="390">
        <v>4</v>
      </c>
      <c r="I66" s="390">
        <v>4</v>
      </c>
      <c r="J66" s="390">
        <v>12</v>
      </c>
      <c r="K66" s="401">
        <f t="shared" si="2"/>
        <v>300</v>
      </c>
      <c r="L66" s="401">
        <f t="shared" si="3"/>
        <v>300</v>
      </c>
      <c r="M66" s="421">
        <v>3083021</v>
      </c>
      <c r="N66" s="421">
        <v>3083021</v>
      </c>
      <c r="O66" s="421">
        <v>255272.53</v>
      </c>
      <c r="P66" s="421">
        <v>255272.53</v>
      </c>
      <c r="Q66" s="421">
        <v>255272.53</v>
      </c>
      <c r="R66" s="407">
        <f t="shared" si="4"/>
        <v>8.2799478174167476</v>
      </c>
      <c r="S66" s="407">
        <f t="shared" si="5"/>
        <v>8.2799478174167476</v>
      </c>
      <c r="T66" s="407">
        <f t="shared" si="6"/>
        <v>8.2799478174167476</v>
      </c>
      <c r="U66" s="407">
        <f t="shared" si="7"/>
        <v>8.2799478174167476</v>
      </c>
    </row>
    <row r="67" spans="1:21" s="85" customFormat="1" ht="24">
      <c r="A67" s="104"/>
      <c r="B67" s="104"/>
      <c r="C67" s="104"/>
      <c r="D67" s="104"/>
      <c r="E67" s="104">
        <v>216</v>
      </c>
      <c r="F67" s="380" t="s">
        <v>145</v>
      </c>
      <c r="G67" s="371" t="s">
        <v>60</v>
      </c>
      <c r="H67" s="390">
        <v>48000</v>
      </c>
      <c r="I67" s="390">
        <v>48947.71</v>
      </c>
      <c r="J67" s="390">
        <v>1887.23</v>
      </c>
      <c r="K67" s="401">
        <f t="shared" si="2"/>
        <v>3.9317291666666665</v>
      </c>
      <c r="L67" s="401">
        <f t="shared" si="3"/>
        <v>3.8556042764819844</v>
      </c>
      <c r="M67" s="421">
        <v>3472441</v>
      </c>
      <c r="N67" s="421">
        <v>7185706</v>
      </c>
      <c r="O67" s="421">
        <v>357648</v>
      </c>
      <c r="P67" s="421">
        <v>357648</v>
      </c>
      <c r="Q67" s="421">
        <v>357648</v>
      </c>
      <c r="R67" s="407">
        <f t="shared" si="4"/>
        <v>10.29961344195625</v>
      </c>
      <c r="S67" s="407">
        <f t="shared" si="5"/>
        <v>4.9772144866489114</v>
      </c>
      <c r="T67" s="407">
        <f t="shared" si="6"/>
        <v>10.29961344195625</v>
      </c>
      <c r="U67" s="407">
        <f t="shared" si="7"/>
        <v>4.9772144866489114</v>
      </c>
    </row>
    <row r="68" spans="1:21" s="85" customFormat="1" ht="58.5" customHeight="1">
      <c r="A68" s="104"/>
      <c r="B68" s="104"/>
      <c r="C68" s="104"/>
      <c r="D68" s="104"/>
      <c r="E68" s="104">
        <v>217</v>
      </c>
      <c r="F68" s="380" t="s">
        <v>146</v>
      </c>
      <c r="G68" s="371" t="s">
        <v>49</v>
      </c>
      <c r="H68" s="390">
        <v>2</v>
      </c>
      <c r="I68" s="390">
        <v>2</v>
      </c>
      <c r="J68" s="390">
        <v>4</v>
      </c>
      <c r="K68" s="401">
        <f t="shared" si="2"/>
        <v>200</v>
      </c>
      <c r="L68" s="401">
        <f t="shared" si="3"/>
        <v>200</v>
      </c>
      <c r="M68" s="421">
        <v>7466213</v>
      </c>
      <c r="N68" s="421">
        <v>6527399.79</v>
      </c>
      <c r="O68" s="421">
        <v>212272.94</v>
      </c>
      <c r="P68" s="421">
        <v>212272.94</v>
      </c>
      <c r="Q68" s="421">
        <v>212272.94</v>
      </c>
      <c r="R68" s="407">
        <f t="shared" si="4"/>
        <v>2.8431139052689764</v>
      </c>
      <c r="S68" s="407">
        <f t="shared" si="5"/>
        <v>3.2520290901317686</v>
      </c>
      <c r="T68" s="407">
        <f t="shared" si="6"/>
        <v>2.8431139052689764</v>
      </c>
      <c r="U68" s="407">
        <f t="shared" si="7"/>
        <v>3.2520290901317686</v>
      </c>
    </row>
    <row r="69" spans="1:21" s="85" customFormat="1" ht="53.25" customHeight="1">
      <c r="A69" s="104"/>
      <c r="B69" s="104"/>
      <c r="C69" s="104"/>
      <c r="D69" s="104"/>
      <c r="E69" s="104">
        <v>218</v>
      </c>
      <c r="F69" s="380" t="s">
        <v>65</v>
      </c>
      <c r="G69" s="371" t="s">
        <v>60</v>
      </c>
      <c r="H69" s="390">
        <v>16000</v>
      </c>
      <c r="I69" s="390">
        <f>16000+8188</f>
        <v>24188</v>
      </c>
      <c r="J69" s="390">
        <v>3463.69</v>
      </c>
      <c r="K69" s="401">
        <f t="shared" si="2"/>
        <v>21.648062500000002</v>
      </c>
      <c r="L69" s="401">
        <f t="shared" si="3"/>
        <v>14.319869356705805</v>
      </c>
      <c r="M69" s="421">
        <v>67145088</v>
      </c>
      <c r="N69" s="421">
        <v>67145088</v>
      </c>
      <c r="O69" s="421">
        <v>20219569.579999998</v>
      </c>
      <c r="P69" s="421">
        <v>20219569.579999998</v>
      </c>
      <c r="Q69" s="421">
        <v>20219569.579999998</v>
      </c>
      <c r="R69" s="407">
        <f t="shared" si="4"/>
        <v>30.113252037140825</v>
      </c>
      <c r="S69" s="407">
        <f t="shared" si="5"/>
        <v>30.113252037140825</v>
      </c>
      <c r="T69" s="407">
        <f t="shared" si="6"/>
        <v>30.113252037140825</v>
      </c>
      <c r="U69" s="407">
        <f t="shared" si="7"/>
        <v>30.113252037140825</v>
      </c>
    </row>
    <row r="70" spans="1:21" s="85" customFormat="1" ht="24">
      <c r="A70" s="104"/>
      <c r="B70" s="104"/>
      <c r="C70" s="104"/>
      <c r="D70" s="104"/>
      <c r="E70" s="104">
        <v>219</v>
      </c>
      <c r="F70" s="380" t="s">
        <v>66</v>
      </c>
      <c r="G70" s="371" t="s">
        <v>67</v>
      </c>
      <c r="H70" s="390">
        <v>5</v>
      </c>
      <c r="I70" s="390">
        <v>6.73</v>
      </c>
      <c r="J70" s="390">
        <v>997</v>
      </c>
      <c r="K70" s="401">
        <f t="shared" si="2"/>
        <v>19940</v>
      </c>
      <c r="L70" s="401">
        <f t="shared" si="3"/>
        <v>14814.264487369985</v>
      </c>
      <c r="M70" s="333">
        <v>153532835</v>
      </c>
      <c r="N70" s="333">
        <v>153532835</v>
      </c>
      <c r="O70" s="421">
        <v>50459675.220000006</v>
      </c>
      <c r="P70" s="421">
        <v>50459675.220000006</v>
      </c>
      <c r="Q70" s="421">
        <v>50459675.220000006</v>
      </c>
      <c r="R70" s="407">
        <f t="shared" si="4"/>
        <v>32.865722319268059</v>
      </c>
      <c r="S70" s="407">
        <f t="shared" si="5"/>
        <v>32.865722319268059</v>
      </c>
      <c r="T70" s="407">
        <f t="shared" si="6"/>
        <v>32.865722319268059</v>
      </c>
      <c r="U70" s="407">
        <f t="shared" si="7"/>
        <v>32.865722319268059</v>
      </c>
    </row>
    <row r="71" spans="1:21" s="85" customFormat="1" ht="29.25" customHeight="1">
      <c r="A71" s="104"/>
      <c r="B71" s="104"/>
      <c r="C71" s="104"/>
      <c r="D71" s="104"/>
      <c r="E71" s="104">
        <v>220</v>
      </c>
      <c r="F71" s="380" t="s">
        <v>68</v>
      </c>
      <c r="G71" s="371" t="s">
        <v>62</v>
      </c>
      <c r="H71" s="390">
        <v>60</v>
      </c>
      <c r="I71" s="390">
        <v>60</v>
      </c>
      <c r="J71" s="390">
        <v>97</v>
      </c>
      <c r="K71" s="401">
        <f t="shared" si="2"/>
        <v>161.66666666666666</v>
      </c>
      <c r="L71" s="401">
        <f t="shared" si="3"/>
        <v>161.66666666666666</v>
      </c>
      <c r="M71" s="421">
        <v>690000</v>
      </c>
      <c r="N71" s="421">
        <v>690000</v>
      </c>
      <c r="O71" s="421">
        <v>176305</v>
      </c>
      <c r="P71" s="421">
        <v>176305</v>
      </c>
      <c r="Q71" s="421">
        <v>176305</v>
      </c>
      <c r="R71" s="407">
        <f t="shared" si="4"/>
        <v>25.551449275362319</v>
      </c>
      <c r="S71" s="407">
        <f t="shared" si="5"/>
        <v>25.551449275362319</v>
      </c>
      <c r="T71" s="407">
        <f t="shared" si="6"/>
        <v>25.551449275362319</v>
      </c>
      <c r="U71" s="407">
        <f t="shared" si="7"/>
        <v>25.551449275362319</v>
      </c>
    </row>
    <row r="72" spans="1:21" s="85" customFormat="1" ht="20.25" customHeight="1">
      <c r="A72" s="284"/>
      <c r="B72" s="284"/>
      <c r="C72" s="284"/>
      <c r="D72" s="284">
        <v>3</v>
      </c>
      <c r="E72" s="284"/>
      <c r="F72" s="381" t="s">
        <v>147</v>
      </c>
      <c r="G72" s="378"/>
      <c r="H72" s="391"/>
      <c r="I72" s="391"/>
      <c r="J72" s="391"/>
      <c r="K72" s="480"/>
      <c r="L72" s="480"/>
      <c r="M72" s="443">
        <f>M73</f>
        <v>60063836</v>
      </c>
      <c r="N72" s="443">
        <f>N73</f>
        <v>41084926</v>
      </c>
      <c r="O72" s="443">
        <f>O73</f>
        <v>4456215.9000000004</v>
      </c>
      <c r="P72" s="443">
        <f>P73</f>
        <v>4456215.9000000004</v>
      </c>
      <c r="Q72" s="443">
        <f>Q73</f>
        <v>4456215.9000000004</v>
      </c>
      <c r="R72" s="444"/>
      <c r="S72" s="444"/>
      <c r="T72" s="444"/>
      <c r="U72" s="444"/>
    </row>
    <row r="73" spans="1:21" s="85" customFormat="1" ht="36">
      <c r="A73" s="104"/>
      <c r="B73" s="104"/>
      <c r="C73" s="104"/>
      <c r="D73" s="104"/>
      <c r="E73" s="104">
        <v>222</v>
      </c>
      <c r="F73" s="380" t="s">
        <v>69</v>
      </c>
      <c r="G73" s="371" t="s">
        <v>64</v>
      </c>
      <c r="H73" s="390">
        <v>62836</v>
      </c>
      <c r="I73" s="390">
        <v>63558.1</v>
      </c>
      <c r="J73" s="390">
        <f>800+58810</f>
        <v>59610</v>
      </c>
      <c r="K73" s="401">
        <f t="shared" si="2"/>
        <v>94.866000381946662</v>
      </c>
      <c r="L73" s="401">
        <f t="shared" si="3"/>
        <v>93.788203234520864</v>
      </c>
      <c r="M73" s="333">
        <v>60063836</v>
      </c>
      <c r="N73" s="333">
        <v>41084926</v>
      </c>
      <c r="O73" s="421">
        <v>4456215.9000000004</v>
      </c>
      <c r="P73" s="421">
        <v>4456215.9000000004</v>
      </c>
      <c r="Q73" s="421">
        <v>4456215.9000000004</v>
      </c>
      <c r="R73" s="407">
        <f t="shared" si="4"/>
        <v>7.4191330370574402</v>
      </c>
      <c r="S73" s="407">
        <f t="shared" si="5"/>
        <v>10.84635250407899</v>
      </c>
      <c r="T73" s="407">
        <f t="shared" si="6"/>
        <v>7.4191330370574402</v>
      </c>
      <c r="U73" s="407">
        <f t="shared" si="7"/>
        <v>10.84635250407899</v>
      </c>
    </row>
    <row r="74" spans="1:21" s="85" customFormat="1">
      <c r="A74" s="104"/>
      <c r="B74" s="104"/>
      <c r="C74" s="104"/>
      <c r="D74" s="104">
        <v>4</v>
      </c>
      <c r="E74" s="104"/>
      <c r="F74" s="380" t="s">
        <v>70</v>
      </c>
      <c r="G74" s="371"/>
      <c r="H74" s="390"/>
      <c r="I74" s="390"/>
      <c r="J74" s="390"/>
      <c r="K74" s="401"/>
      <c r="L74" s="401"/>
      <c r="M74" s="421">
        <f>M75</f>
        <v>66935564</v>
      </c>
      <c r="N74" s="421">
        <f>N75</f>
        <v>64575493.219999999</v>
      </c>
      <c r="O74" s="421">
        <f>O75</f>
        <v>16178552.810000001</v>
      </c>
      <c r="P74" s="421">
        <f>P75</f>
        <v>16178552.810000001</v>
      </c>
      <c r="Q74" s="421">
        <f>Q75</f>
        <v>16178552.810000001</v>
      </c>
      <c r="R74" s="407"/>
      <c r="S74" s="407"/>
      <c r="T74" s="407"/>
      <c r="U74" s="407"/>
    </row>
    <row r="75" spans="1:21" s="85" customFormat="1">
      <c r="A75" s="104"/>
      <c r="B75" s="104"/>
      <c r="C75" s="104"/>
      <c r="D75" s="104"/>
      <c r="E75" s="104">
        <v>223</v>
      </c>
      <c r="F75" s="380" t="s">
        <v>70</v>
      </c>
      <c r="G75" s="371" t="s">
        <v>71</v>
      </c>
      <c r="H75" s="390">
        <v>0</v>
      </c>
      <c r="I75" s="390">
        <v>595.20000000000005</v>
      </c>
      <c r="J75" s="390">
        <v>2202</v>
      </c>
      <c r="K75" s="401">
        <f t="shared" si="2"/>
        <v>0</v>
      </c>
      <c r="L75" s="401">
        <f t="shared" si="3"/>
        <v>369.95967741935482</v>
      </c>
      <c r="M75" s="421">
        <v>66935564</v>
      </c>
      <c r="N75" s="421">
        <v>64575493.219999999</v>
      </c>
      <c r="O75" s="421">
        <v>16178552.810000001</v>
      </c>
      <c r="P75" s="421">
        <v>16178552.810000001</v>
      </c>
      <c r="Q75" s="421">
        <v>16178552.810000001</v>
      </c>
      <c r="R75" s="407">
        <f t="shared" si="4"/>
        <v>24.170339118977171</v>
      </c>
      <c r="S75" s="407">
        <f t="shared" si="5"/>
        <v>25.05370381745572</v>
      </c>
      <c r="T75" s="407">
        <f t="shared" si="6"/>
        <v>24.170339118977171</v>
      </c>
      <c r="U75" s="407">
        <f t="shared" si="7"/>
        <v>25.05370381745572</v>
      </c>
    </row>
    <row r="76" spans="1:21" s="85" customFormat="1">
      <c r="A76" s="104"/>
      <c r="B76" s="104"/>
      <c r="C76" s="104"/>
      <c r="D76" s="104">
        <v>5</v>
      </c>
      <c r="E76" s="104"/>
      <c r="F76" s="380" t="s">
        <v>106</v>
      </c>
      <c r="G76" s="371"/>
      <c r="H76" s="390"/>
      <c r="I76" s="390"/>
      <c r="J76" s="390"/>
      <c r="K76" s="401"/>
      <c r="L76" s="401"/>
      <c r="M76" s="421">
        <f>M77</f>
        <v>2160000</v>
      </c>
      <c r="N76" s="421">
        <f>N77</f>
        <v>11649455</v>
      </c>
      <c r="O76" s="421">
        <f>O77</f>
        <v>150000</v>
      </c>
      <c r="P76" s="421">
        <f>P77</f>
        <v>150000</v>
      </c>
      <c r="Q76" s="421">
        <f>Q77</f>
        <v>150000</v>
      </c>
      <c r="R76" s="407"/>
      <c r="S76" s="407"/>
      <c r="T76" s="407"/>
      <c r="U76" s="407"/>
    </row>
    <row r="77" spans="1:21" s="85" customFormat="1" ht="36">
      <c r="A77" s="104"/>
      <c r="B77" s="104"/>
      <c r="C77" s="104"/>
      <c r="D77" s="104"/>
      <c r="E77" s="104">
        <v>224</v>
      </c>
      <c r="F77" s="380" t="s">
        <v>148</v>
      </c>
      <c r="G77" s="371" t="s">
        <v>149</v>
      </c>
      <c r="H77" s="390">
        <v>0</v>
      </c>
      <c r="I77" s="390">
        <v>23</v>
      </c>
      <c r="J77" s="390">
        <v>23</v>
      </c>
      <c r="K77" s="401">
        <f t="shared" si="2"/>
        <v>0</v>
      </c>
      <c r="L77" s="401">
        <f t="shared" si="3"/>
        <v>100</v>
      </c>
      <c r="M77" s="421">
        <v>2160000</v>
      </c>
      <c r="N77" s="421">
        <v>11649455</v>
      </c>
      <c r="O77" s="421">
        <v>150000</v>
      </c>
      <c r="P77" s="421">
        <v>150000</v>
      </c>
      <c r="Q77" s="421">
        <v>150000</v>
      </c>
      <c r="R77" s="407">
        <f t="shared" si="4"/>
        <v>6.9444444444444446</v>
      </c>
      <c r="S77" s="407">
        <f t="shared" si="5"/>
        <v>1.2876138840829892</v>
      </c>
      <c r="T77" s="407">
        <f t="shared" si="6"/>
        <v>6.9444444444444446</v>
      </c>
      <c r="U77" s="407">
        <f t="shared" si="7"/>
        <v>1.2876138840829892</v>
      </c>
    </row>
    <row r="78" spans="1:21" s="85" customFormat="1" ht="24">
      <c r="A78" s="104">
        <v>5</v>
      </c>
      <c r="B78" s="104"/>
      <c r="C78" s="104"/>
      <c r="D78" s="104"/>
      <c r="E78" s="104"/>
      <c r="F78" s="380" t="s">
        <v>150</v>
      </c>
      <c r="G78" s="371"/>
      <c r="H78" s="390"/>
      <c r="I78" s="390"/>
      <c r="J78" s="390"/>
      <c r="K78" s="401"/>
      <c r="L78" s="401"/>
      <c r="M78" s="437">
        <f>M79+M83</f>
        <v>324202662</v>
      </c>
      <c r="N78" s="437">
        <f>N79+N83</f>
        <v>324207662</v>
      </c>
      <c r="O78" s="437">
        <f>O79+O83</f>
        <v>109504216.05</v>
      </c>
      <c r="P78" s="437">
        <f>P79+P83</f>
        <v>109504216.05</v>
      </c>
      <c r="Q78" s="437">
        <f>Q79+Q83</f>
        <v>109504216.05</v>
      </c>
      <c r="R78" s="407"/>
      <c r="S78" s="407"/>
      <c r="T78" s="407"/>
      <c r="U78" s="407"/>
    </row>
    <row r="79" spans="1:21" s="85" customFormat="1" ht="19.5" customHeight="1">
      <c r="A79" s="104"/>
      <c r="B79" s="104">
        <v>1</v>
      </c>
      <c r="C79" s="104"/>
      <c r="D79" s="104"/>
      <c r="E79" s="104"/>
      <c r="F79" s="380" t="s">
        <v>98</v>
      </c>
      <c r="G79" s="371"/>
      <c r="H79" s="390"/>
      <c r="I79" s="390"/>
      <c r="J79" s="390"/>
      <c r="K79" s="401"/>
      <c r="L79" s="401"/>
      <c r="M79" s="421">
        <f>M80</f>
        <v>94639550</v>
      </c>
      <c r="N79" s="421">
        <f t="shared" ref="N79:Q81" si="12">N80</f>
        <v>91739550</v>
      </c>
      <c r="O79" s="421">
        <f t="shared" si="12"/>
        <v>40740187.24000001</v>
      </c>
      <c r="P79" s="421">
        <f t="shared" si="12"/>
        <v>40740187.24000001</v>
      </c>
      <c r="Q79" s="421">
        <f t="shared" si="12"/>
        <v>40740187.24000001</v>
      </c>
      <c r="R79" s="407"/>
      <c r="S79" s="407"/>
      <c r="T79" s="407"/>
      <c r="U79" s="407"/>
    </row>
    <row r="80" spans="1:21" s="85" customFormat="1" ht="20.25" customHeight="1">
      <c r="A80" s="104"/>
      <c r="B80" s="104"/>
      <c r="C80" s="104">
        <v>3</v>
      </c>
      <c r="D80" s="104"/>
      <c r="E80" s="104"/>
      <c r="F80" s="380" t="s">
        <v>151</v>
      </c>
      <c r="G80" s="371"/>
      <c r="H80" s="390"/>
      <c r="I80" s="390"/>
      <c r="J80" s="390"/>
      <c r="K80" s="401"/>
      <c r="L80" s="401"/>
      <c r="M80" s="421">
        <f>M81</f>
        <v>94639550</v>
      </c>
      <c r="N80" s="421">
        <f t="shared" si="12"/>
        <v>91739550</v>
      </c>
      <c r="O80" s="421">
        <f t="shared" si="12"/>
        <v>40740187.24000001</v>
      </c>
      <c r="P80" s="421">
        <f t="shared" si="12"/>
        <v>40740187.24000001</v>
      </c>
      <c r="Q80" s="421">
        <f t="shared" si="12"/>
        <v>40740187.24000001</v>
      </c>
      <c r="R80" s="407"/>
      <c r="S80" s="407"/>
      <c r="T80" s="407"/>
      <c r="U80" s="407"/>
    </row>
    <row r="81" spans="1:21" s="85" customFormat="1">
      <c r="A81" s="104"/>
      <c r="B81" s="104"/>
      <c r="C81" s="104"/>
      <c r="D81" s="104">
        <v>1</v>
      </c>
      <c r="E81" s="104"/>
      <c r="F81" s="380" t="s">
        <v>152</v>
      </c>
      <c r="G81" s="371"/>
      <c r="H81" s="390"/>
      <c r="I81" s="390"/>
      <c r="J81" s="390"/>
      <c r="K81" s="401"/>
      <c r="L81" s="401"/>
      <c r="M81" s="421">
        <f>M82</f>
        <v>94639550</v>
      </c>
      <c r="N81" s="421">
        <f t="shared" si="12"/>
        <v>91739550</v>
      </c>
      <c r="O81" s="421">
        <f t="shared" si="12"/>
        <v>40740187.24000001</v>
      </c>
      <c r="P81" s="421">
        <f t="shared" si="12"/>
        <v>40740187.24000001</v>
      </c>
      <c r="Q81" s="421">
        <f t="shared" si="12"/>
        <v>40740187.24000001</v>
      </c>
      <c r="R81" s="407"/>
      <c r="S81" s="407"/>
      <c r="T81" s="407"/>
      <c r="U81" s="407"/>
    </row>
    <row r="82" spans="1:21" s="85" customFormat="1">
      <c r="A82" s="104"/>
      <c r="B82" s="104"/>
      <c r="C82" s="104"/>
      <c r="D82" s="104"/>
      <c r="E82" s="104">
        <v>204</v>
      </c>
      <c r="F82" s="380" t="s">
        <v>153</v>
      </c>
      <c r="G82" s="371" t="s">
        <v>44</v>
      </c>
      <c r="H82" s="390">
        <v>1</v>
      </c>
      <c r="I82" s="390">
        <v>1</v>
      </c>
      <c r="J82" s="390">
        <v>1</v>
      </c>
      <c r="K82" s="401">
        <f t="shared" ref="K82:K85" si="13">IFERROR(J82/H82*100,0)</f>
        <v>100</v>
      </c>
      <c r="L82" s="401">
        <f t="shared" ref="L82:L85" si="14">IFERROR(J82/I82*100,0)</f>
        <v>100</v>
      </c>
      <c r="M82" s="421">
        <v>94639550</v>
      </c>
      <c r="N82" s="421">
        <v>91739550</v>
      </c>
      <c r="O82" s="421">
        <v>40740187.24000001</v>
      </c>
      <c r="P82" s="421">
        <v>40740187.24000001</v>
      </c>
      <c r="Q82" s="421">
        <v>40740187.24000001</v>
      </c>
      <c r="R82" s="407">
        <f t="shared" ref="R82:R85" si="15">IFERROR(O82/M82*100,0)</f>
        <v>43.047739808568416</v>
      </c>
      <c r="S82" s="407">
        <f t="shared" ref="S82:S85" si="16">IFERROR(O82/N82*100,0)</f>
        <v>44.408531805529904</v>
      </c>
      <c r="T82" s="407">
        <f t="shared" ref="T82:T85" si="17">IFERROR(P82/M82*100,0)</f>
        <v>43.047739808568416</v>
      </c>
      <c r="U82" s="407">
        <f t="shared" ref="U82:U85" si="18">IFERROR(P82/N82*100,0)</f>
        <v>44.408531805529904</v>
      </c>
    </row>
    <row r="83" spans="1:21" s="85" customFormat="1" ht="20.25" customHeight="1">
      <c r="A83" s="104"/>
      <c r="B83" s="104"/>
      <c r="C83" s="104">
        <v>8</v>
      </c>
      <c r="D83" s="104"/>
      <c r="E83" s="104"/>
      <c r="F83" s="380" t="s">
        <v>154</v>
      </c>
      <c r="G83" s="371"/>
      <c r="H83" s="390"/>
      <c r="I83" s="390"/>
      <c r="J83" s="390"/>
      <c r="K83" s="401"/>
      <c r="L83" s="401"/>
      <c r="M83" s="421">
        <f>M84</f>
        <v>229563112</v>
      </c>
      <c r="N83" s="421">
        <f t="shared" ref="N83:Q84" si="19">N84</f>
        <v>232468112</v>
      </c>
      <c r="O83" s="421">
        <f t="shared" si="19"/>
        <v>68764028.809999987</v>
      </c>
      <c r="P83" s="421">
        <f t="shared" si="19"/>
        <v>68764028.809999987</v>
      </c>
      <c r="Q83" s="421">
        <f t="shared" si="19"/>
        <v>68764028.809999987</v>
      </c>
      <c r="R83" s="407"/>
      <c r="S83" s="407"/>
      <c r="T83" s="407"/>
      <c r="U83" s="407"/>
    </row>
    <row r="84" spans="1:21" s="85" customFormat="1">
      <c r="A84" s="104"/>
      <c r="B84" s="104"/>
      <c r="C84" s="104"/>
      <c r="D84" s="104">
        <v>5</v>
      </c>
      <c r="E84" s="104"/>
      <c r="F84" s="380" t="s">
        <v>155</v>
      </c>
      <c r="G84" s="371"/>
      <c r="H84" s="390"/>
      <c r="I84" s="390"/>
      <c r="J84" s="390"/>
      <c r="K84" s="401"/>
      <c r="L84" s="401"/>
      <c r="M84" s="421">
        <f>M85</f>
        <v>229563112</v>
      </c>
      <c r="N84" s="421">
        <f t="shared" si="19"/>
        <v>232468112</v>
      </c>
      <c r="O84" s="421">
        <f t="shared" si="19"/>
        <v>68764028.809999987</v>
      </c>
      <c r="P84" s="421">
        <f t="shared" si="19"/>
        <v>68764028.809999987</v>
      </c>
      <c r="Q84" s="421">
        <f t="shared" si="19"/>
        <v>68764028.809999987</v>
      </c>
      <c r="R84" s="407"/>
      <c r="S84" s="407"/>
      <c r="T84" s="407"/>
      <c r="U84" s="407"/>
    </row>
    <row r="85" spans="1:21" s="85" customFormat="1">
      <c r="A85" s="104"/>
      <c r="B85" s="104"/>
      <c r="C85" s="104"/>
      <c r="D85" s="104"/>
      <c r="E85" s="104">
        <v>201</v>
      </c>
      <c r="F85" s="380" t="s">
        <v>72</v>
      </c>
      <c r="G85" s="371" t="s">
        <v>156</v>
      </c>
      <c r="H85" s="390">
        <v>1</v>
      </c>
      <c r="I85" s="390">
        <v>1</v>
      </c>
      <c r="J85" s="390">
        <v>1</v>
      </c>
      <c r="K85" s="401">
        <f t="shared" si="13"/>
        <v>100</v>
      </c>
      <c r="L85" s="401">
        <f t="shared" si="14"/>
        <v>100</v>
      </c>
      <c r="M85" s="333">
        <v>229563112</v>
      </c>
      <c r="N85" s="333">
        <v>232468112</v>
      </c>
      <c r="O85" s="421">
        <v>68764028.809999987</v>
      </c>
      <c r="P85" s="421">
        <v>68764028.809999987</v>
      </c>
      <c r="Q85" s="421">
        <v>68764028.809999987</v>
      </c>
      <c r="R85" s="407">
        <f t="shared" si="15"/>
        <v>29.954302418587176</v>
      </c>
      <c r="S85" s="407">
        <f t="shared" si="16"/>
        <v>29.579983344124201</v>
      </c>
      <c r="T85" s="407">
        <f t="shared" si="17"/>
        <v>29.954302418587176</v>
      </c>
      <c r="U85" s="407">
        <f t="shared" si="18"/>
        <v>29.579983344124201</v>
      </c>
    </row>
    <row r="86" spans="1:21" s="85" customFormat="1">
      <c r="A86" s="104"/>
      <c r="B86" s="104"/>
      <c r="C86" s="104"/>
      <c r="D86" s="104"/>
      <c r="E86" s="104"/>
      <c r="F86" s="438"/>
      <c r="G86" s="104"/>
      <c r="H86" s="390"/>
      <c r="I86" s="390"/>
      <c r="J86" s="390"/>
      <c r="K86" s="401"/>
      <c r="L86" s="401"/>
      <c r="M86" s="421"/>
      <c r="N86" s="421"/>
      <c r="O86" s="421"/>
      <c r="P86" s="421"/>
      <c r="Q86" s="374"/>
      <c r="R86" s="383"/>
      <c r="S86" s="383"/>
      <c r="T86" s="383"/>
      <c r="U86" s="383"/>
    </row>
    <row r="87" spans="1:21" s="85" customFormat="1">
      <c r="A87" s="284"/>
      <c r="B87" s="284"/>
      <c r="C87" s="284"/>
      <c r="D87" s="284"/>
      <c r="E87" s="284"/>
      <c r="F87" s="481" t="s">
        <v>157</v>
      </c>
      <c r="G87" s="284"/>
      <c r="H87" s="391"/>
      <c r="I87" s="391"/>
      <c r="J87" s="391"/>
      <c r="K87" s="480"/>
      <c r="L87" s="480"/>
      <c r="M87" s="445">
        <f>M9+M37+M45+M53+M78</f>
        <v>1240489225</v>
      </c>
      <c r="N87" s="445">
        <f>N9+N37+N45+N53+N78</f>
        <v>1239550411.79</v>
      </c>
      <c r="O87" s="445">
        <f>O9+O37+O45+O53+O78</f>
        <v>425091401.45999998</v>
      </c>
      <c r="P87" s="445">
        <f>P9+P37+P45+P53+P78</f>
        <v>425091401.45999998</v>
      </c>
      <c r="Q87" s="445">
        <f>Q9+Q37+Q45+Q53+Q78</f>
        <v>425091401.45999998</v>
      </c>
      <c r="R87" s="413"/>
      <c r="S87" s="413"/>
      <c r="T87" s="413"/>
      <c r="U87" s="413"/>
    </row>
    <row r="88" spans="1:21">
      <c r="A88" s="483"/>
      <c r="B88" s="483"/>
      <c r="C88" s="483"/>
      <c r="D88" s="483"/>
      <c r="E88" s="483"/>
      <c r="F88" s="483"/>
      <c r="G88" s="483"/>
      <c r="H88" s="488"/>
      <c r="I88" s="488"/>
      <c r="J88" s="488"/>
      <c r="K88" s="489"/>
    </row>
    <row r="89" spans="1:21">
      <c r="H89" s="489"/>
      <c r="I89" s="489"/>
      <c r="J89" s="489"/>
      <c r="K89" s="489"/>
    </row>
    <row r="90" spans="1:21" ht="13.5" customHeight="1">
      <c r="M90" s="69"/>
      <c r="N90" s="69"/>
      <c r="O90" s="69"/>
      <c r="P90" s="69"/>
      <c r="Q90" s="69"/>
    </row>
    <row r="91" spans="1:21" ht="13.5" customHeight="1">
      <c r="M91" s="69"/>
      <c r="N91" s="69"/>
      <c r="O91" s="69"/>
      <c r="P91" s="69"/>
      <c r="Q91" s="69"/>
    </row>
    <row r="92" spans="1:21" ht="13.5" customHeight="1">
      <c r="M92" s="69"/>
      <c r="N92" s="69"/>
      <c r="O92" s="69"/>
      <c r="P92" s="69"/>
      <c r="Q92" s="69"/>
    </row>
    <row r="93" spans="1:21" ht="13.5" customHeight="1">
      <c r="M93" s="69"/>
      <c r="N93" s="69"/>
      <c r="O93" s="69"/>
      <c r="P93" s="69"/>
      <c r="Q93" s="69"/>
    </row>
    <row r="94" spans="1:21" ht="14.25" customHeight="1">
      <c r="M94" s="69"/>
      <c r="N94" s="69"/>
      <c r="O94" s="69"/>
      <c r="P94" s="69"/>
      <c r="Q94" s="69"/>
    </row>
  </sheetData>
  <autoFilter ref="R8:U85"/>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0" orientation="landscape" r:id="rId1"/>
  <headerFooter scaleWithDoc="0">
    <oddHeader>&amp;C&amp;G</oddHeader>
    <oddFooter>&amp;C&amp;G</oddFooter>
  </headerFooter>
  <rowBreaks count="2" manualBreakCount="2">
    <brk id="41" max="20" man="1"/>
    <brk id="72" max="20"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1"/>
  <sheetViews>
    <sheetView showGridLines="0" topLeftCell="G4" zoomScaleNormal="100" zoomScaleSheetLayoutView="70" zoomScalePageLayoutView="55" workbookViewId="0">
      <selection activeCell="M13" sqref="M13"/>
    </sheetView>
  </sheetViews>
  <sheetFormatPr baseColWidth="10" defaultRowHeight="13.5"/>
  <cols>
    <col min="1" max="1" width="3.85546875" style="69" customWidth="1"/>
    <col min="2" max="4" width="3.140625" style="69" customWidth="1"/>
    <col min="5" max="5" width="4" style="69" customWidth="1"/>
    <col min="6" max="6" width="29.140625" style="69" customWidth="1"/>
    <col min="7" max="7" width="11.5703125" style="69" customWidth="1"/>
    <col min="8" max="8" width="10.85546875" style="69" customWidth="1"/>
    <col min="9" max="9" width="12.5703125" style="69" customWidth="1"/>
    <col min="10" max="10" width="11.28515625" style="69" customWidth="1"/>
    <col min="11" max="11" width="8" style="69" bestFit="1" customWidth="1"/>
    <col min="12" max="12" width="9"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179</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182</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3"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1" customFormat="1" ht="36">
      <c r="A9" s="403">
        <v>4</v>
      </c>
      <c r="B9" s="403"/>
      <c r="C9" s="403"/>
      <c r="D9" s="403"/>
      <c r="E9" s="403"/>
      <c r="F9" s="452" t="s">
        <v>136</v>
      </c>
      <c r="G9" s="403"/>
      <c r="H9" s="371"/>
      <c r="I9" s="371"/>
      <c r="J9" s="371"/>
      <c r="K9" s="404"/>
      <c r="L9" s="405"/>
      <c r="M9" s="416">
        <f>M10</f>
        <v>0</v>
      </c>
      <c r="N9" s="416">
        <f>N10</f>
        <v>938813.21</v>
      </c>
      <c r="O9" s="416">
        <f>O10</f>
        <v>0</v>
      </c>
      <c r="P9" s="416">
        <f>P10</f>
        <v>0</v>
      </c>
      <c r="Q9" s="416">
        <f>Q10</f>
        <v>0</v>
      </c>
      <c r="R9" s="400"/>
      <c r="S9" s="400"/>
      <c r="T9" s="400"/>
      <c r="U9" s="400"/>
    </row>
    <row r="10" spans="1:21" s="71" customFormat="1">
      <c r="A10" s="403"/>
      <c r="B10" s="403">
        <v>2</v>
      </c>
      <c r="C10" s="403"/>
      <c r="D10" s="403"/>
      <c r="E10" s="403"/>
      <c r="F10" s="452" t="s">
        <v>104</v>
      </c>
      <c r="G10" s="406"/>
      <c r="H10" s="371"/>
      <c r="I10" s="371"/>
      <c r="J10" s="371"/>
      <c r="K10" s="404"/>
      <c r="L10" s="405"/>
      <c r="M10" s="416">
        <f>+M11</f>
        <v>0</v>
      </c>
      <c r="N10" s="416">
        <f t="shared" ref="N10:Q12" si="0">+N11</f>
        <v>938813.21</v>
      </c>
      <c r="O10" s="416">
        <f t="shared" si="0"/>
        <v>0</v>
      </c>
      <c r="P10" s="416">
        <f t="shared" si="0"/>
        <v>0</v>
      </c>
      <c r="Q10" s="416">
        <f t="shared" si="0"/>
        <v>0</v>
      </c>
      <c r="R10" s="400"/>
      <c r="S10" s="400"/>
      <c r="T10" s="400"/>
      <c r="U10" s="400"/>
    </row>
    <row r="11" spans="1:21" s="71" customFormat="1" ht="24">
      <c r="A11" s="403"/>
      <c r="B11" s="403"/>
      <c r="C11" s="403">
        <v>2</v>
      </c>
      <c r="D11" s="403"/>
      <c r="E11" s="403"/>
      <c r="F11" s="452" t="s">
        <v>105</v>
      </c>
      <c r="G11" s="406"/>
      <c r="H11" s="371"/>
      <c r="I11" s="371"/>
      <c r="J11" s="371"/>
      <c r="K11" s="404"/>
      <c r="L11" s="405"/>
      <c r="M11" s="419">
        <f>+M12</f>
        <v>0</v>
      </c>
      <c r="N11" s="419">
        <f t="shared" si="0"/>
        <v>938813.21</v>
      </c>
      <c r="O11" s="419">
        <f t="shared" si="0"/>
        <v>0</v>
      </c>
      <c r="P11" s="419">
        <f t="shared" si="0"/>
        <v>0</v>
      </c>
      <c r="Q11" s="419">
        <f t="shared" si="0"/>
        <v>0</v>
      </c>
      <c r="R11" s="400"/>
      <c r="S11" s="400"/>
      <c r="T11" s="400"/>
      <c r="U11" s="400"/>
    </row>
    <row r="12" spans="1:21" s="71" customFormat="1">
      <c r="A12" s="403"/>
      <c r="B12" s="403"/>
      <c r="C12" s="403"/>
      <c r="D12" s="403">
        <v>1</v>
      </c>
      <c r="E12" s="403"/>
      <c r="F12" s="452" t="s">
        <v>143</v>
      </c>
      <c r="G12" s="406"/>
      <c r="H12" s="371"/>
      <c r="I12" s="371"/>
      <c r="J12" s="371"/>
      <c r="K12" s="404"/>
      <c r="L12" s="405"/>
      <c r="M12" s="419">
        <f>+M13</f>
        <v>0</v>
      </c>
      <c r="N12" s="419">
        <f t="shared" si="0"/>
        <v>938813.21</v>
      </c>
      <c r="O12" s="419">
        <f t="shared" si="0"/>
        <v>0</v>
      </c>
      <c r="P12" s="419">
        <f t="shared" si="0"/>
        <v>0</v>
      </c>
      <c r="Q12" s="419">
        <f t="shared" si="0"/>
        <v>0</v>
      </c>
      <c r="R12" s="400"/>
      <c r="S12" s="400"/>
      <c r="T12" s="400"/>
      <c r="U12" s="400"/>
    </row>
    <row r="13" spans="1:21" s="71" customFormat="1" ht="58.5" customHeight="1">
      <c r="A13" s="403"/>
      <c r="B13" s="403"/>
      <c r="C13" s="403"/>
      <c r="D13" s="403"/>
      <c r="E13" s="403">
        <v>217</v>
      </c>
      <c r="F13" s="452" t="s">
        <v>146</v>
      </c>
      <c r="G13" s="406" t="s">
        <v>49</v>
      </c>
      <c r="H13" s="441">
        <v>2</v>
      </c>
      <c r="I13" s="441">
        <v>2</v>
      </c>
      <c r="J13" s="441">
        <v>4</v>
      </c>
      <c r="K13" s="493">
        <f>J13/H13*100</f>
        <v>200</v>
      </c>
      <c r="L13" s="494">
        <f>IFERROR(J13/I13*100,0)</f>
        <v>200</v>
      </c>
      <c r="M13" s="419">
        <v>0</v>
      </c>
      <c r="N13" s="419">
        <v>938813.21</v>
      </c>
      <c r="O13" s="419">
        <v>0</v>
      </c>
      <c r="P13" s="419">
        <v>0</v>
      </c>
      <c r="Q13" s="419">
        <v>0</v>
      </c>
      <c r="R13" s="492">
        <f>IFERROR(O13/M13*100,0)</f>
        <v>0</v>
      </c>
      <c r="S13" s="492">
        <f>O13/N13*100</f>
        <v>0</v>
      </c>
      <c r="T13" s="492">
        <f>IFERROR(P13/M13*100,0)</f>
        <v>0</v>
      </c>
      <c r="U13" s="492">
        <f>P13/N13*100</f>
        <v>0</v>
      </c>
    </row>
    <row r="14" spans="1:21" s="71" customFormat="1">
      <c r="A14" s="403"/>
      <c r="B14" s="403"/>
      <c r="C14" s="403"/>
      <c r="D14" s="403"/>
      <c r="E14" s="403"/>
      <c r="F14" s="408"/>
      <c r="G14" s="403"/>
      <c r="H14" s="409"/>
      <c r="I14" s="383"/>
      <c r="J14" s="371"/>
      <c r="K14" s="404"/>
      <c r="L14" s="404"/>
      <c r="M14" s="419"/>
      <c r="N14" s="419"/>
      <c r="O14" s="419"/>
      <c r="P14" s="419"/>
      <c r="Q14" s="464"/>
      <c r="R14" s="404"/>
      <c r="S14" s="404"/>
      <c r="T14" s="404"/>
      <c r="U14" s="404"/>
    </row>
    <row r="15" spans="1:21" s="71" customFormat="1">
      <c r="A15" s="410"/>
      <c r="B15" s="410"/>
      <c r="C15" s="410"/>
      <c r="D15" s="410"/>
      <c r="E15" s="410"/>
      <c r="F15" s="402" t="s">
        <v>157</v>
      </c>
      <c r="G15" s="410"/>
      <c r="H15" s="412"/>
      <c r="I15" s="413"/>
      <c r="J15" s="385"/>
      <c r="K15" s="414"/>
      <c r="L15" s="414"/>
      <c r="M15" s="425">
        <f>+M9</f>
        <v>0</v>
      </c>
      <c r="N15" s="425">
        <f>+N9</f>
        <v>938813.21</v>
      </c>
      <c r="O15" s="425">
        <f>+O9</f>
        <v>0</v>
      </c>
      <c r="P15" s="425">
        <f>+P9</f>
        <v>0</v>
      </c>
      <c r="Q15" s="425">
        <f>+Q9</f>
        <v>0</v>
      </c>
      <c r="R15" s="414"/>
      <c r="S15" s="414"/>
      <c r="T15" s="414"/>
      <c r="U15" s="414"/>
    </row>
    <row r="16" spans="1:21">
      <c r="H16" s="85"/>
      <c r="I16" s="85"/>
      <c r="J16" s="85"/>
    </row>
    <row r="22" spans="5:12">
      <c r="E22" s="70"/>
      <c r="F22" s="70"/>
      <c r="G22" s="70"/>
      <c r="H22" s="70"/>
      <c r="I22" s="70"/>
      <c r="J22" s="70"/>
      <c r="K22" s="70"/>
      <c r="L22" s="70"/>
    </row>
    <row r="23" spans="5:12">
      <c r="E23" s="70"/>
      <c r="F23" s="70"/>
      <c r="G23" s="70"/>
      <c r="H23" s="70"/>
      <c r="I23" s="70"/>
      <c r="J23" s="70"/>
      <c r="K23" s="70"/>
      <c r="L23" s="70"/>
    </row>
    <row r="24" spans="5:12" ht="13.5" customHeight="1">
      <c r="E24" s="70"/>
      <c r="F24" s="70"/>
      <c r="G24" s="70"/>
      <c r="H24" s="70"/>
      <c r="I24" s="70"/>
      <c r="J24" s="70"/>
      <c r="K24" s="70"/>
      <c r="L24" s="70"/>
    </row>
    <row r="25" spans="5:12" ht="13.5" customHeight="1">
      <c r="E25" s="70"/>
      <c r="F25" s="70"/>
      <c r="G25" s="70"/>
      <c r="H25" s="70"/>
      <c r="I25" s="70"/>
      <c r="J25" s="70"/>
      <c r="K25" s="70"/>
      <c r="L25" s="70"/>
    </row>
    <row r="26" spans="5:12" ht="13.5" customHeight="1">
      <c r="E26" s="70"/>
      <c r="F26" s="70"/>
      <c r="G26" s="70"/>
      <c r="H26" s="70"/>
      <c r="I26" s="70"/>
      <c r="J26" s="70"/>
      <c r="K26" s="70"/>
      <c r="L26" s="70"/>
    </row>
    <row r="27" spans="5:12" ht="13.5" customHeight="1">
      <c r="E27" s="70"/>
      <c r="F27" s="70"/>
      <c r="G27" s="70"/>
      <c r="H27" s="70"/>
      <c r="I27" s="70"/>
      <c r="J27" s="70"/>
      <c r="K27" s="70"/>
      <c r="L27" s="70"/>
    </row>
    <row r="28" spans="5:12" ht="14.25" customHeight="1">
      <c r="E28" s="70"/>
      <c r="F28" s="70"/>
      <c r="G28" s="70"/>
      <c r="H28" s="70"/>
      <c r="I28" s="70"/>
      <c r="J28" s="70"/>
      <c r="K28" s="70"/>
      <c r="L28" s="70"/>
    </row>
    <row r="29" spans="5:12">
      <c r="E29" s="70"/>
      <c r="F29" s="70"/>
      <c r="G29" s="70"/>
      <c r="H29" s="70"/>
      <c r="I29" s="70"/>
      <c r="J29" s="70"/>
      <c r="K29" s="70"/>
      <c r="L29" s="70"/>
    </row>
    <row r="30" spans="5:12">
      <c r="E30" s="70"/>
      <c r="F30" s="70"/>
      <c r="G30" s="70"/>
      <c r="H30" s="70"/>
      <c r="I30" s="70"/>
      <c r="J30" s="70"/>
      <c r="K30" s="70"/>
      <c r="L30" s="70"/>
    </row>
    <row r="31" spans="5:12">
      <c r="E31" s="70"/>
      <c r="F31" s="70"/>
      <c r="G31" s="70"/>
      <c r="H31" s="70"/>
      <c r="I31" s="70"/>
      <c r="J31" s="70"/>
      <c r="K31" s="70"/>
      <c r="L31" s="70"/>
    </row>
  </sheetData>
  <autoFilter ref="R8:U13"/>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62" orientation="landscape" r:id="rId1"/>
  <headerFooter scaleWithDoc="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8"/>
  <sheetViews>
    <sheetView showGridLines="0" view="pageBreakPreview" zoomScale="70" zoomScaleNormal="100" zoomScaleSheetLayoutView="70" zoomScalePageLayoutView="85" workbookViewId="0">
      <selection activeCell="F10" sqref="F10"/>
    </sheetView>
  </sheetViews>
  <sheetFormatPr baseColWidth="10" defaultRowHeight="13.5"/>
  <cols>
    <col min="1" max="1" width="3.85546875" style="69" customWidth="1"/>
    <col min="2" max="2" width="3.140625" style="69" customWidth="1"/>
    <col min="3" max="3" width="3" style="69" customWidth="1"/>
    <col min="4" max="4" width="3.140625" style="69" customWidth="1"/>
    <col min="5" max="5" width="4" style="69" customWidth="1"/>
    <col min="6" max="6" width="29.140625" style="69" customWidth="1"/>
    <col min="7" max="7" width="10.85546875" style="69" customWidth="1"/>
    <col min="8" max="8" width="11.28515625" style="69" customWidth="1"/>
    <col min="9" max="9" width="16" style="69" customWidth="1"/>
    <col min="10" max="10" width="13" style="69" customWidth="1"/>
    <col min="11" max="11" width="9.28515625" style="69" customWidth="1"/>
    <col min="12" max="12" width="9"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79</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182</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3"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5" customFormat="1" ht="24">
      <c r="A9" s="496">
        <v>1</v>
      </c>
      <c r="B9" s="497"/>
      <c r="C9" s="497"/>
      <c r="D9" s="497"/>
      <c r="E9" s="497"/>
      <c r="F9" s="406" t="s">
        <v>97</v>
      </c>
      <c r="G9" s="406"/>
      <c r="H9" s="498"/>
      <c r="I9" s="498"/>
      <c r="J9" s="499"/>
      <c r="K9" s="499"/>
      <c r="L9" s="499"/>
      <c r="M9" s="98">
        <f>+M10</f>
        <v>21405492</v>
      </c>
      <c r="N9" s="98">
        <f t="shared" ref="N9:Q10" si="0">+N10</f>
        <v>21405492</v>
      </c>
      <c r="O9" s="98">
        <f t="shared" si="0"/>
        <v>3418048.09</v>
      </c>
      <c r="P9" s="98">
        <f t="shared" si="0"/>
        <v>3418048.09</v>
      </c>
      <c r="Q9" s="98">
        <f t="shared" si="0"/>
        <v>3418048.09</v>
      </c>
      <c r="R9" s="90"/>
      <c r="S9" s="90"/>
      <c r="T9" s="90"/>
      <c r="U9" s="90"/>
    </row>
    <row r="10" spans="1:21" s="75" customFormat="1" ht="15" customHeight="1">
      <c r="A10" s="500"/>
      <c r="B10" s="500">
        <v>2</v>
      </c>
      <c r="C10" s="500"/>
      <c r="D10" s="500"/>
      <c r="E10" s="500"/>
      <c r="F10" s="406" t="s">
        <v>104</v>
      </c>
      <c r="G10" s="406"/>
      <c r="H10" s="371"/>
      <c r="I10" s="371"/>
      <c r="J10" s="406"/>
      <c r="K10" s="499"/>
      <c r="L10" s="499"/>
      <c r="M10" s="98">
        <f>+M11</f>
        <v>21405492</v>
      </c>
      <c r="N10" s="98">
        <f t="shared" si="0"/>
        <v>21405492</v>
      </c>
      <c r="O10" s="98">
        <f t="shared" si="0"/>
        <v>3418048.09</v>
      </c>
      <c r="P10" s="98">
        <f t="shared" si="0"/>
        <v>3418048.09</v>
      </c>
      <c r="Q10" s="98">
        <f t="shared" si="0"/>
        <v>3418048.09</v>
      </c>
      <c r="R10" s="90"/>
      <c r="S10" s="90"/>
      <c r="T10" s="90"/>
      <c r="U10" s="90"/>
    </row>
    <row r="11" spans="1:21" s="75" customFormat="1" ht="15" customHeight="1">
      <c r="A11" s="500"/>
      <c r="B11" s="500"/>
      <c r="C11" s="500">
        <v>5</v>
      </c>
      <c r="D11" s="500"/>
      <c r="E11" s="500"/>
      <c r="F11" s="406" t="s">
        <v>112</v>
      </c>
      <c r="G11" s="406"/>
      <c r="H11" s="371"/>
      <c r="I11" s="371"/>
      <c r="J11" s="406"/>
      <c r="K11" s="501"/>
      <c r="L11" s="499"/>
      <c r="M11" s="94">
        <f>M12</f>
        <v>21405492</v>
      </c>
      <c r="N11" s="94">
        <f>N12</f>
        <v>21405492</v>
      </c>
      <c r="O11" s="94">
        <f>O12</f>
        <v>3418048.09</v>
      </c>
      <c r="P11" s="94">
        <f>P12</f>
        <v>3418048.09</v>
      </c>
      <c r="Q11" s="94">
        <f>Q12</f>
        <v>3418048.09</v>
      </c>
      <c r="R11" s="90"/>
      <c r="S11" s="90"/>
      <c r="T11" s="90"/>
      <c r="U11" s="90"/>
    </row>
    <row r="12" spans="1:21" s="75" customFormat="1" ht="15" customHeight="1">
      <c r="A12" s="500"/>
      <c r="B12" s="500"/>
      <c r="C12" s="500"/>
      <c r="D12" s="500">
        <v>1</v>
      </c>
      <c r="E12" s="500"/>
      <c r="F12" s="406" t="s">
        <v>113</v>
      </c>
      <c r="G12" s="406"/>
      <c r="H12" s="371"/>
      <c r="I12" s="371"/>
      <c r="J12" s="406"/>
      <c r="K12" s="501"/>
      <c r="L12" s="499"/>
      <c r="M12" s="99">
        <f>+M13</f>
        <v>21405492</v>
      </c>
      <c r="N12" s="99">
        <f>+N13</f>
        <v>21405492</v>
      </c>
      <c r="O12" s="99">
        <f>+O13</f>
        <v>3418048.09</v>
      </c>
      <c r="P12" s="99">
        <f>+P13</f>
        <v>3418048.09</v>
      </c>
      <c r="Q12" s="99">
        <f>+Q13</f>
        <v>3418048.09</v>
      </c>
      <c r="R12" s="90"/>
      <c r="S12" s="90"/>
      <c r="T12" s="90"/>
      <c r="U12" s="90"/>
    </row>
    <row r="13" spans="1:21" s="89" customFormat="1" ht="48">
      <c r="A13" s="502"/>
      <c r="B13" s="502"/>
      <c r="C13" s="502"/>
      <c r="D13" s="502"/>
      <c r="E13" s="502">
        <v>218</v>
      </c>
      <c r="F13" s="371" t="s">
        <v>48</v>
      </c>
      <c r="G13" s="371" t="s">
        <v>49</v>
      </c>
      <c r="H13" s="415">
        <v>10</v>
      </c>
      <c r="I13" s="415">
        <v>10</v>
      </c>
      <c r="J13" s="415">
        <v>13</v>
      </c>
      <c r="K13" s="498">
        <f>J13/H13*100</f>
        <v>130</v>
      </c>
      <c r="L13" s="503">
        <f>IFERROR(J13/I13*100,0)</f>
        <v>130</v>
      </c>
      <c r="M13" s="100">
        <v>21405492</v>
      </c>
      <c r="N13" s="93">
        <v>21405492</v>
      </c>
      <c r="O13" s="93">
        <v>3418048.09</v>
      </c>
      <c r="P13" s="93">
        <v>3418048.09</v>
      </c>
      <c r="Q13" s="93">
        <v>3418048.09</v>
      </c>
      <c r="R13" s="102">
        <f>O13/M13*100</f>
        <v>15.968089357628406</v>
      </c>
      <c r="S13" s="102">
        <f>O13/N13*100</f>
        <v>15.968089357628406</v>
      </c>
      <c r="T13" s="102">
        <f>P13/M13*100</f>
        <v>15.968089357628406</v>
      </c>
      <c r="U13" s="102">
        <f>P13/N13*100</f>
        <v>15.968089357628406</v>
      </c>
    </row>
    <row r="14" spans="1:21" s="85" customFormat="1" ht="36">
      <c r="A14" s="502">
        <v>4</v>
      </c>
      <c r="B14" s="502"/>
      <c r="C14" s="502"/>
      <c r="D14" s="502"/>
      <c r="E14" s="502"/>
      <c r="F14" s="380" t="s">
        <v>136</v>
      </c>
      <c r="G14" s="502"/>
      <c r="H14" s="343"/>
      <c r="I14" s="343"/>
      <c r="J14" s="343"/>
      <c r="K14" s="504"/>
      <c r="L14" s="498"/>
      <c r="M14" s="92">
        <f>M15</f>
        <v>6359447</v>
      </c>
      <c r="N14" s="92">
        <f>N15</f>
        <v>6359447</v>
      </c>
      <c r="O14" s="92">
        <f>O15</f>
        <v>0</v>
      </c>
      <c r="P14" s="92">
        <f>P15</f>
        <v>0</v>
      </c>
      <c r="Q14" s="92">
        <f>Q15</f>
        <v>0</v>
      </c>
      <c r="R14" s="102"/>
      <c r="S14" s="102"/>
      <c r="T14" s="102"/>
      <c r="U14" s="102"/>
    </row>
    <row r="15" spans="1:21" s="85" customFormat="1">
      <c r="A15" s="502"/>
      <c r="B15" s="502">
        <v>2</v>
      </c>
      <c r="C15" s="502"/>
      <c r="D15" s="502"/>
      <c r="E15" s="502"/>
      <c r="F15" s="380" t="s">
        <v>104</v>
      </c>
      <c r="G15" s="371"/>
      <c r="H15" s="343"/>
      <c r="I15" s="343"/>
      <c r="J15" s="343"/>
      <c r="K15" s="504"/>
      <c r="L15" s="498"/>
      <c r="M15" s="92">
        <f>+M16</f>
        <v>6359447</v>
      </c>
      <c r="N15" s="92">
        <f t="shared" ref="N15:Q17" si="1">+N16</f>
        <v>6359447</v>
      </c>
      <c r="O15" s="92">
        <f t="shared" si="1"/>
        <v>0</v>
      </c>
      <c r="P15" s="92">
        <f t="shared" si="1"/>
        <v>0</v>
      </c>
      <c r="Q15" s="92">
        <f t="shared" si="1"/>
        <v>0</v>
      </c>
      <c r="R15" s="102"/>
      <c r="S15" s="102"/>
      <c r="T15" s="102"/>
      <c r="U15" s="102"/>
    </row>
    <row r="16" spans="1:21" s="85" customFormat="1" ht="24">
      <c r="A16" s="502"/>
      <c r="B16" s="502"/>
      <c r="C16" s="502">
        <v>2</v>
      </c>
      <c r="D16" s="502"/>
      <c r="E16" s="502"/>
      <c r="F16" s="380" t="s">
        <v>105</v>
      </c>
      <c r="G16" s="371"/>
      <c r="H16" s="343"/>
      <c r="I16" s="343"/>
      <c r="J16" s="343"/>
      <c r="K16" s="504"/>
      <c r="L16" s="498"/>
      <c r="M16" s="91">
        <f>+M17</f>
        <v>6359447</v>
      </c>
      <c r="N16" s="91">
        <f t="shared" si="1"/>
        <v>6359447</v>
      </c>
      <c r="O16" s="91">
        <f t="shared" si="1"/>
        <v>0</v>
      </c>
      <c r="P16" s="91">
        <f t="shared" si="1"/>
        <v>0</v>
      </c>
      <c r="Q16" s="91">
        <f t="shared" si="1"/>
        <v>0</v>
      </c>
      <c r="R16" s="102"/>
      <c r="S16" s="102"/>
      <c r="T16" s="102"/>
      <c r="U16" s="102"/>
    </row>
    <row r="17" spans="1:21" s="85" customFormat="1">
      <c r="A17" s="502"/>
      <c r="B17" s="502"/>
      <c r="C17" s="502"/>
      <c r="D17" s="502">
        <v>1</v>
      </c>
      <c r="E17" s="502"/>
      <c r="F17" s="380" t="s">
        <v>143</v>
      </c>
      <c r="G17" s="371"/>
      <c r="H17" s="343"/>
      <c r="I17" s="343"/>
      <c r="J17" s="343"/>
      <c r="K17" s="504"/>
      <c r="L17" s="498"/>
      <c r="M17" s="91">
        <f>+M18</f>
        <v>6359447</v>
      </c>
      <c r="N17" s="91">
        <f t="shared" si="1"/>
        <v>6359447</v>
      </c>
      <c r="O17" s="91">
        <f t="shared" si="1"/>
        <v>0</v>
      </c>
      <c r="P17" s="91">
        <f t="shared" si="1"/>
        <v>0</v>
      </c>
      <c r="Q17" s="91">
        <f t="shared" si="1"/>
        <v>0</v>
      </c>
      <c r="R17" s="102"/>
      <c r="S17" s="102"/>
      <c r="T17" s="102"/>
      <c r="U17" s="102"/>
    </row>
    <row r="18" spans="1:21" s="85" customFormat="1" ht="48">
      <c r="A18" s="502"/>
      <c r="B18" s="502"/>
      <c r="C18" s="502"/>
      <c r="D18" s="502"/>
      <c r="E18" s="502">
        <v>219</v>
      </c>
      <c r="F18" s="380" t="s">
        <v>66</v>
      </c>
      <c r="G18" s="371" t="s">
        <v>67</v>
      </c>
      <c r="H18" s="415">
        <v>5</v>
      </c>
      <c r="I18" s="415">
        <v>6.73</v>
      </c>
      <c r="J18" s="415">
        <v>997</v>
      </c>
      <c r="K18" s="498">
        <f>J18/H18*100</f>
        <v>19940</v>
      </c>
      <c r="L18" s="498">
        <f>J18/I18*100</f>
        <v>14814.264487369985</v>
      </c>
      <c r="M18" s="93">
        <v>6359447</v>
      </c>
      <c r="N18" s="93">
        <v>6359447</v>
      </c>
      <c r="O18" s="91">
        <v>0</v>
      </c>
      <c r="P18" s="91">
        <v>0</v>
      </c>
      <c r="Q18" s="101">
        <v>0</v>
      </c>
      <c r="R18" s="102">
        <f t="shared" ref="R18" si="2">O18/M18*100</f>
        <v>0</v>
      </c>
      <c r="S18" s="102">
        <f t="shared" ref="S18" si="3">O18/N18*100</f>
        <v>0</v>
      </c>
      <c r="T18" s="102">
        <f t="shared" ref="T18" si="4">P18/M18*100</f>
        <v>0</v>
      </c>
      <c r="U18" s="102">
        <f t="shared" ref="U18" si="5">P18/N18*100</f>
        <v>0</v>
      </c>
    </row>
    <row r="19" spans="1:21" s="71" customFormat="1">
      <c r="A19" s="500"/>
      <c r="B19" s="500"/>
      <c r="C19" s="500"/>
      <c r="D19" s="500"/>
      <c r="E19" s="500"/>
      <c r="F19" s="453"/>
      <c r="G19" s="500"/>
      <c r="H19" s="505"/>
      <c r="I19" s="504"/>
      <c r="J19" s="406"/>
      <c r="K19" s="506"/>
      <c r="L19" s="506"/>
      <c r="M19" s="94"/>
      <c r="N19" s="94"/>
      <c r="O19" s="94"/>
      <c r="P19" s="94"/>
      <c r="Q19" s="95"/>
      <c r="R19" s="512"/>
      <c r="S19" s="512"/>
      <c r="T19" s="512"/>
      <c r="U19" s="512"/>
    </row>
    <row r="20" spans="1:21" s="71" customFormat="1">
      <c r="A20" s="507"/>
      <c r="B20" s="507"/>
      <c r="C20" s="507"/>
      <c r="D20" s="507"/>
      <c r="E20" s="507"/>
      <c r="F20" s="508" t="s">
        <v>157</v>
      </c>
      <c r="G20" s="507"/>
      <c r="H20" s="509"/>
      <c r="I20" s="510"/>
      <c r="J20" s="495"/>
      <c r="K20" s="511"/>
      <c r="L20" s="511"/>
      <c r="M20" s="97">
        <f>+M9+M14</f>
        <v>27764939</v>
      </c>
      <c r="N20" s="97">
        <f>+N9+N14</f>
        <v>27764939</v>
      </c>
      <c r="O20" s="97">
        <f>+O9+O14</f>
        <v>3418048.09</v>
      </c>
      <c r="P20" s="97">
        <f>+P9+P14</f>
        <v>3418048.09</v>
      </c>
      <c r="Q20" s="97">
        <f>+Q9+Q14</f>
        <v>3418048.09</v>
      </c>
      <c r="R20" s="96"/>
      <c r="S20" s="96"/>
      <c r="T20" s="96"/>
      <c r="U20" s="96"/>
    </row>
    <row r="24" spans="1:21" ht="13.5" customHeight="1"/>
    <row r="25" spans="1:21" ht="13.5" customHeight="1"/>
    <row r="26" spans="1:21" ht="13.5" customHeight="1"/>
    <row r="27" spans="1:21" ht="13.5" customHeight="1"/>
    <row r="28" spans="1:21" ht="14.25" customHeight="1"/>
  </sheetData>
  <autoFilter ref="R8:U18"/>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4"/>
  <sheetViews>
    <sheetView showGridLines="0" view="pageLayout" topLeftCell="A7" zoomScale="70" zoomScaleNormal="85" zoomScaleSheetLayoutView="70" zoomScalePageLayoutView="70" workbookViewId="0">
      <selection activeCell="F30" sqref="F30"/>
    </sheetView>
  </sheetViews>
  <sheetFormatPr baseColWidth="10" defaultRowHeight="13.5"/>
  <cols>
    <col min="1" max="1" width="3.85546875" style="69" customWidth="1"/>
    <col min="2" max="4" width="3.140625" style="69" customWidth="1"/>
    <col min="5" max="5" width="4" style="69" customWidth="1"/>
    <col min="6" max="6" width="29.140625" style="69" customWidth="1"/>
    <col min="7" max="7" width="12.28515625" style="69" bestFit="1" customWidth="1"/>
    <col min="8" max="8" width="11.28515625" style="69" customWidth="1"/>
    <col min="9" max="9" width="15.28515625" style="69" customWidth="1"/>
    <col min="10" max="10" width="13" style="69" customWidth="1"/>
    <col min="11" max="11" width="11" style="69" customWidth="1"/>
    <col min="12" max="12" width="10.5703125"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180</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3"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1" customFormat="1" ht="36">
      <c r="A9" s="497">
        <v>4</v>
      </c>
      <c r="B9" s="497"/>
      <c r="C9" s="497"/>
      <c r="D9" s="497"/>
      <c r="E9" s="497"/>
      <c r="F9" s="452" t="s">
        <v>136</v>
      </c>
      <c r="G9" s="500"/>
      <c r="H9" s="482"/>
      <c r="I9" s="482"/>
      <c r="J9" s="482"/>
      <c r="K9" s="506"/>
      <c r="L9" s="523"/>
      <c r="M9" s="517">
        <f>M10</f>
        <v>20234493</v>
      </c>
      <c r="N9" s="517">
        <f>N10</f>
        <v>20234493</v>
      </c>
      <c r="O9" s="517">
        <f>O10</f>
        <v>0</v>
      </c>
      <c r="P9" s="517">
        <f>P10</f>
        <v>0</v>
      </c>
      <c r="Q9" s="517">
        <f>Q10</f>
        <v>0</v>
      </c>
      <c r="R9" s="516"/>
      <c r="S9" s="516"/>
      <c r="T9" s="516"/>
      <c r="U9" s="516"/>
    </row>
    <row r="10" spans="1:21" s="71" customFormat="1">
      <c r="A10" s="497"/>
      <c r="B10" s="497">
        <v>2</v>
      </c>
      <c r="C10" s="497"/>
      <c r="D10" s="497"/>
      <c r="E10" s="497"/>
      <c r="F10" s="452" t="s">
        <v>104</v>
      </c>
      <c r="G10" s="524"/>
      <c r="H10" s="482"/>
      <c r="I10" s="482"/>
      <c r="J10" s="482"/>
      <c r="K10" s="506"/>
      <c r="L10" s="523"/>
      <c r="M10" s="517">
        <f>+M11+M14</f>
        <v>20234493</v>
      </c>
      <c r="N10" s="517">
        <f>+N11+N14</f>
        <v>20234493</v>
      </c>
      <c r="O10" s="517">
        <f>+O11+O14</f>
        <v>0</v>
      </c>
      <c r="P10" s="517">
        <f>+P11+P14</f>
        <v>0</v>
      </c>
      <c r="Q10" s="517">
        <f>+Q11+Q14</f>
        <v>0</v>
      </c>
      <c r="R10" s="516"/>
      <c r="S10" s="516"/>
      <c r="T10" s="516"/>
      <c r="U10" s="516"/>
    </row>
    <row r="11" spans="1:21" s="71" customFormat="1">
      <c r="A11" s="497"/>
      <c r="B11" s="497"/>
      <c r="C11" s="497">
        <v>1</v>
      </c>
      <c r="D11" s="497"/>
      <c r="E11" s="497"/>
      <c r="F11" s="452" t="s">
        <v>137</v>
      </c>
      <c r="G11" s="524"/>
      <c r="H11" s="482"/>
      <c r="I11" s="482"/>
      <c r="J11" s="482"/>
      <c r="K11" s="506"/>
      <c r="L11" s="523"/>
      <c r="M11" s="518">
        <f>+M12</f>
        <v>10223974</v>
      </c>
      <c r="N11" s="518">
        <f>+N12</f>
        <v>10223974</v>
      </c>
      <c r="O11" s="518">
        <f>+O12</f>
        <v>0</v>
      </c>
      <c r="P11" s="518">
        <f>+P12</f>
        <v>0</v>
      </c>
      <c r="Q11" s="518">
        <f>+Q12</f>
        <v>0</v>
      </c>
      <c r="R11" s="516"/>
      <c r="S11" s="516"/>
      <c r="T11" s="516"/>
      <c r="U11" s="516"/>
    </row>
    <row r="12" spans="1:21" s="71" customFormat="1" ht="36">
      <c r="A12" s="497"/>
      <c r="B12" s="497"/>
      <c r="C12" s="497"/>
      <c r="D12" s="497">
        <v>3</v>
      </c>
      <c r="E12" s="497"/>
      <c r="F12" s="452" t="s">
        <v>140</v>
      </c>
      <c r="G12" s="524"/>
      <c r="H12" s="482"/>
      <c r="I12" s="482"/>
      <c r="J12" s="482" t="s">
        <v>101</v>
      </c>
      <c r="K12" s="506"/>
      <c r="L12" s="523"/>
      <c r="M12" s="518">
        <f>M13</f>
        <v>10223974</v>
      </c>
      <c r="N12" s="518">
        <f>N13</f>
        <v>10223974</v>
      </c>
      <c r="O12" s="518">
        <f>O13</f>
        <v>0</v>
      </c>
      <c r="P12" s="518">
        <f>P13</f>
        <v>0</v>
      </c>
      <c r="Q12" s="518">
        <f>Q13</f>
        <v>0</v>
      </c>
      <c r="R12" s="516"/>
      <c r="S12" s="516"/>
      <c r="T12" s="516"/>
      <c r="U12" s="516"/>
    </row>
    <row r="13" spans="1:21" s="71" customFormat="1" ht="48">
      <c r="A13" s="497"/>
      <c r="B13" s="497"/>
      <c r="C13" s="497"/>
      <c r="D13" s="497"/>
      <c r="E13" s="497">
        <v>206</v>
      </c>
      <c r="F13" s="452" t="s">
        <v>58</v>
      </c>
      <c r="G13" s="406" t="s">
        <v>141</v>
      </c>
      <c r="H13" s="526">
        <v>81</v>
      </c>
      <c r="I13" s="526">
        <v>83.37</v>
      </c>
      <c r="J13" s="526">
        <v>16.96</v>
      </c>
      <c r="K13" s="525">
        <f>J13/H13*100</f>
        <v>20.938271604938272</v>
      </c>
      <c r="L13" s="525">
        <f>J13/I13*100</f>
        <v>20.343049058414298</v>
      </c>
      <c r="M13" s="513">
        <v>10223974</v>
      </c>
      <c r="N13" s="513">
        <v>10223974</v>
      </c>
      <c r="O13" s="518">
        <v>0</v>
      </c>
      <c r="P13" s="518">
        <v>0</v>
      </c>
      <c r="Q13" s="518">
        <v>0</v>
      </c>
      <c r="R13" s="518">
        <f>O13/M13*100</f>
        <v>0</v>
      </c>
      <c r="S13" s="518">
        <f>O13/N13*100</f>
        <v>0</v>
      </c>
      <c r="T13" s="518">
        <f>P13/M13*100</f>
        <v>0</v>
      </c>
      <c r="U13" s="518">
        <f>P13/N13*100</f>
        <v>0</v>
      </c>
    </row>
    <row r="14" spans="1:21" s="71" customFormat="1" ht="24">
      <c r="A14" s="497"/>
      <c r="B14" s="497"/>
      <c r="C14" s="497">
        <v>2</v>
      </c>
      <c r="D14" s="497"/>
      <c r="E14" s="497"/>
      <c r="F14" s="452" t="s">
        <v>105</v>
      </c>
      <c r="G14" s="406"/>
      <c r="H14" s="526"/>
      <c r="I14" s="526"/>
      <c r="J14" s="526"/>
      <c r="K14" s="519"/>
      <c r="L14" s="525"/>
      <c r="M14" s="518">
        <f>+M15</f>
        <v>10010519</v>
      </c>
      <c r="N14" s="518">
        <f>+N15</f>
        <v>10010519</v>
      </c>
      <c r="O14" s="518">
        <f>+O15</f>
        <v>0</v>
      </c>
      <c r="P14" s="518">
        <f>+P15</f>
        <v>0</v>
      </c>
      <c r="Q14" s="518">
        <f>+Q15</f>
        <v>0</v>
      </c>
      <c r="R14" s="518"/>
      <c r="S14" s="518"/>
      <c r="T14" s="518"/>
      <c r="U14" s="518"/>
    </row>
    <row r="15" spans="1:21" s="71" customFormat="1">
      <c r="A15" s="497"/>
      <c r="B15" s="497"/>
      <c r="C15" s="497"/>
      <c r="D15" s="497">
        <v>3</v>
      </c>
      <c r="E15" s="497"/>
      <c r="F15" s="452" t="s">
        <v>147</v>
      </c>
      <c r="G15" s="406"/>
      <c r="H15" s="526"/>
      <c r="I15" s="526"/>
      <c r="J15" s="526"/>
      <c r="K15" s="519"/>
      <c r="L15" s="525"/>
      <c r="M15" s="518">
        <f>M16</f>
        <v>10010519</v>
      </c>
      <c r="N15" s="518">
        <f>N16</f>
        <v>10010519</v>
      </c>
      <c r="O15" s="518">
        <f>O16</f>
        <v>0</v>
      </c>
      <c r="P15" s="518">
        <f>P16</f>
        <v>0</v>
      </c>
      <c r="Q15" s="518">
        <f>Q16</f>
        <v>0</v>
      </c>
      <c r="R15" s="518"/>
      <c r="S15" s="518"/>
      <c r="T15" s="518"/>
      <c r="U15" s="518"/>
    </row>
    <row r="16" spans="1:21" s="71" customFormat="1" ht="60">
      <c r="A16" s="497"/>
      <c r="B16" s="497"/>
      <c r="C16" s="497"/>
      <c r="D16" s="497"/>
      <c r="E16" s="497">
        <v>222</v>
      </c>
      <c r="F16" s="452" t="s">
        <v>69</v>
      </c>
      <c r="G16" s="406" t="s">
        <v>64</v>
      </c>
      <c r="H16" s="526">
        <v>62836</v>
      </c>
      <c r="I16" s="526">
        <v>63558.1</v>
      </c>
      <c r="J16" s="526">
        <f>800+58810</f>
        <v>59610</v>
      </c>
      <c r="K16" s="525">
        <f>J16/H16*100</f>
        <v>94.866000381946662</v>
      </c>
      <c r="L16" s="525">
        <f>K16/J16*100</f>
        <v>0.15914443949328413</v>
      </c>
      <c r="M16" s="513">
        <v>10010519</v>
      </c>
      <c r="N16" s="513">
        <v>10010519</v>
      </c>
      <c r="O16" s="518">
        <v>0</v>
      </c>
      <c r="P16" s="518">
        <v>0</v>
      </c>
      <c r="Q16" s="518">
        <v>0</v>
      </c>
      <c r="R16" s="518">
        <f>O16/M16*100</f>
        <v>0</v>
      </c>
      <c r="S16" s="518">
        <f>O16/N16*100</f>
        <v>0</v>
      </c>
      <c r="T16" s="518">
        <f>P16/M16*100</f>
        <v>0</v>
      </c>
      <c r="U16" s="518">
        <f>P16/N16*100</f>
        <v>0</v>
      </c>
    </row>
    <row r="17" spans="1:21" s="71" customFormat="1">
      <c r="A17" s="500"/>
      <c r="B17" s="500"/>
      <c r="C17" s="500"/>
      <c r="D17" s="500"/>
      <c r="E17" s="500"/>
      <c r="F17" s="520"/>
      <c r="G17" s="500"/>
      <c r="H17" s="505"/>
      <c r="I17" s="504"/>
      <c r="J17" s="515"/>
      <c r="K17" s="506"/>
      <c r="L17" s="506"/>
      <c r="M17" s="518"/>
      <c r="N17" s="518"/>
      <c r="O17" s="518"/>
      <c r="P17" s="518"/>
      <c r="Q17" s="513"/>
      <c r="R17" s="506"/>
      <c r="S17" s="506"/>
      <c r="T17" s="506"/>
      <c r="U17" s="506"/>
    </row>
    <row r="18" spans="1:21" s="71" customFormat="1">
      <c r="A18" s="507"/>
      <c r="B18" s="507"/>
      <c r="C18" s="507"/>
      <c r="D18" s="507"/>
      <c r="E18" s="507"/>
      <c r="F18" s="514" t="s">
        <v>157</v>
      </c>
      <c r="G18" s="507"/>
      <c r="H18" s="509"/>
      <c r="I18" s="510"/>
      <c r="J18" s="521"/>
      <c r="K18" s="511"/>
      <c r="L18" s="511"/>
      <c r="M18" s="522">
        <f>+M9</f>
        <v>20234493</v>
      </c>
      <c r="N18" s="522">
        <f>+N9</f>
        <v>20234493</v>
      </c>
      <c r="O18" s="522">
        <f>+O9</f>
        <v>0</v>
      </c>
      <c r="P18" s="522">
        <f>+P9</f>
        <v>0</v>
      </c>
      <c r="Q18" s="522">
        <f>+Q9</f>
        <v>0</v>
      </c>
      <c r="R18" s="511"/>
      <c r="S18" s="511"/>
      <c r="T18" s="511"/>
      <c r="U18" s="511"/>
    </row>
    <row r="20" spans="1:21" ht="13.5" customHeight="1">
      <c r="F20" s="70"/>
      <c r="G20" s="70"/>
      <c r="H20" s="70"/>
      <c r="I20" s="70"/>
      <c r="J20" s="70"/>
      <c r="K20" s="70"/>
      <c r="L20" s="70"/>
    </row>
    <row r="21" spans="1:21" ht="13.5" customHeight="1">
      <c r="F21" s="70"/>
      <c r="G21" s="70"/>
      <c r="H21" s="70"/>
      <c r="I21" s="70"/>
      <c r="J21" s="70"/>
      <c r="K21" s="70"/>
      <c r="L21" s="70"/>
    </row>
    <row r="22" spans="1:21" ht="13.5" customHeight="1">
      <c r="F22" s="70"/>
      <c r="G22" s="70"/>
      <c r="H22" s="70"/>
      <c r="I22" s="70"/>
      <c r="J22" s="70"/>
      <c r="K22" s="70"/>
      <c r="L22" s="70"/>
    </row>
    <row r="23" spans="1:21" ht="13.5" customHeight="1">
      <c r="F23" s="70"/>
      <c r="G23" s="70"/>
      <c r="H23" s="70"/>
      <c r="I23" s="70"/>
      <c r="J23" s="70"/>
      <c r="K23" s="70"/>
      <c r="L23" s="70"/>
    </row>
    <row r="24" spans="1:21" ht="14.25" customHeight="1">
      <c r="F24" s="70"/>
      <c r="G24" s="70"/>
      <c r="H24" s="70"/>
      <c r="I24" s="70"/>
      <c r="J24" s="70"/>
      <c r="K24" s="70"/>
      <c r="L24" s="70"/>
    </row>
  </sheetData>
  <autoFilter ref="R8:U16"/>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5"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topLeftCell="A4" zoomScaleNormal="100" zoomScaleSheetLayoutView="10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109"/>
      <c r="E3" s="109"/>
      <c r="F3" s="109"/>
      <c r="G3" s="109"/>
      <c r="H3" s="109"/>
      <c r="I3" s="109"/>
      <c r="J3" s="109"/>
      <c r="K3" s="109"/>
      <c r="L3" s="109"/>
      <c r="M3" s="109"/>
      <c r="N3" s="109"/>
      <c r="O3" s="109"/>
      <c r="P3" s="109"/>
      <c r="Q3" s="109"/>
      <c r="R3" s="109"/>
      <c r="S3" s="109"/>
      <c r="T3" s="109"/>
    </row>
    <row r="4" spans="1:20" s="30" customFormat="1" ht="20.100000000000001" customHeight="1">
      <c r="A4" s="643" t="s">
        <v>182</v>
      </c>
      <c r="B4" s="644"/>
      <c r="C4" s="645"/>
      <c r="D4" s="109"/>
      <c r="E4" s="109"/>
      <c r="F4" s="109"/>
      <c r="G4" s="109"/>
      <c r="H4" s="109"/>
      <c r="I4" s="109"/>
      <c r="J4" s="109"/>
      <c r="K4" s="109"/>
      <c r="L4" s="109"/>
      <c r="M4" s="109"/>
      <c r="N4" s="109"/>
      <c r="O4" s="109"/>
      <c r="P4" s="109"/>
      <c r="Q4" s="109"/>
      <c r="R4" s="109"/>
      <c r="S4" s="109"/>
      <c r="T4" s="109"/>
    </row>
    <row r="5" spans="1:20" s="30" customFormat="1" ht="20.100000000000001" customHeight="1">
      <c r="A5" s="712" t="s">
        <v>810</v>
      </c>
      <c r="B5" s="713"/>
      <c r="C5" s="714"/>
      <c r="D5" s="109"/>
      <c r="E5" s="109"/>
      <c r="F5" s="109"/>
      <c r="G5" s="109"/>
      <c r="H5" s="109"/>
      <c r="I5" s="109"/>
      <c r="J5" s="109"/>
      <c r="K5" s="109"/>
      <c r="L5" s="109"/>
      <c r="M5" s="109"/>
      <c r="N5" s="109"/>
      <c r="O5" s="109"/>
      <c r="P5" s="109"/>
      <c r="Q5" s="109"/>
      <c r="R5" s="109"/>
      <c r="S5" s="109"/>
      <c r="T5" s="109"/>
    </row>
    <row r="6" spans="1:20" ht="30" customHeight="1">
      <c r="A6" s="715" t="s">
        <v>28</v>
      </c>
      <c r="B6" s="716"/>
      <c r="C6" s="717"/>
    </row>
    <row r="7" spans="1:20" s="18" customFormat="1" ht="15" customHeight="1">
      <c r="A7" s="32"/>
      <c r="B7" s="25"/>
      <c r="C7" s="108"/>
    </row>
    <row r="8" spans="1:20" s="18" customFormat="1" ht="15" customHeight="1">
      <c r="A8" s="709"/>
      <c r="B8" s="710"/>
      <c r="C8" s="711"/>
    </row>
    <row r="9" spans="1:20" s="18" customFormat="1" ht="15" customHeight="1">
      <c r="A9" s="718" t="s">
        <v>76</v>
      </c>
      <c r="B9" s="719"/>
      <c r="C9" s="720"/>
    </row>
    <row r="10" spans="1:20" s="18" customFormat="1" ht="15" customHeight="1">
      <c r="A10" s="709"/>
      <c r="B10" s="710"/>
      <c r="C10" s="711"/>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100" workbookViewId="0">
      <selection activeCell="B7" sqref="B7"/>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182</v>
      </c>
      <c r="B4" s="644"/>
      <c r="C4" s="645"/>
      <c r="D4" s="43"/>
      <c r="E4" s="43"/>
      <c r="F4" s="43"/>
      <c r="G4" s="43"/>
      <c r="H4" s="43"/>
      <c r="I4" s="43"/>
      <c r="J4" s="43"/>
      <c r="K4" s="43"/>
      <c r="L4" s="43"/>
      <c r="M4" s="43"/>
      <c r="N4" s="43"/>
      <c r="O4" s="43"/>
      <c r="P4" s="43"/>
      <c r="Q4" s="43"/>
      <c r="R4" s="43"/>
      <c r="S4" s="43"/>
      <c r="T4" s="43"/>
    </row>
    <row r="5" spans="1:20" s="30" customFormat="1" ht="24" customHeight="1">
      <c r="A5" s="724" t="s">
        <v>809</v>
      </c>
      <c r="B5" s="725"/>
      <c r="C5" s="726"/>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5" customHeight="1">
      <c r="A7" s="32"/>
      <c r="B7" s="25"/>
      <c r="C7" s="42"/>
    </row>
    <row r="8" spans="1:20" s="18" customFormat="1" ht="15" customHeight="1">
      <c r="A8" s="709"/>
      <c r="B8" s="710"/>
      <c r="C8" s="711"/>
    </row>
    <row r="9" spans="1:20" s="18" customFormat="1" ht="15" customHeight="1">
      <c r="A9" s="727" t="s">
        <v>198</v>
      </c>
      <c r="B9" s="719"/>
      <c r="C9" s="720"/>
    </row>
    <row r="10" spans="1:20" s="18" customFormat="1" ht="15" customHeight="1">
      <c r="A10" s="709"/>
      <c r="B10" s="710"/>
      <c r="C10" s="711"/>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100" workbookViewId="0">
      <selection activeCell="A6" sqref="A6:C6"/>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109"/>
      <c r="E3" s="109"/>
      <c r="F3" s="109"/>
      <c r="G3" s="109"/>
      <c r="H3" s="109"/>
      <c r="I3" s="109"/>
      <c r="J3" s="109"/>
      <c r="K3" s="109"/>
      <c r="L3" s="109"/>
      <c r="M3" s="109"/>
      <c r="N3" s="109"/>
      <c r="O3" s="109"/>
      <c r="P3" s="109"/>
      <c r="Q3" s="109"/>
      <c r="R3" s="109"/>
      <c r="S3" s="109"/>
      <c r="T3" s="109"/>
    </row>
    <row r="4" spans="1:20" s="30" customFormat="1" ht="20.100000000000001" customHeight="1">
      <c r="A4" s="643" t="s">
        <v>182</v>
      </c>
      <c r="B4" s="644"/>
      <c r="C4" s="645"/>
      <c r="D4" s="109"/>
      <c r="E4" s="109"/>
      <c r="F4" s="109"/>
      <c r="G4" s="109"/>
      <c r="H4" s="109"/>
      <c r="I4" s="109"/>
      <c r="J4" s="109"/>
      <c r="K4" s="109"/>
      <c r="L4" s="109"/>
      <c r="M4" s="109"/>
      <c r="N4" s="109"/>
      <c r="O4" s="109"/>
      <c r="P4" s="109"/>
      <c r="Q4" s="109"/>
      <c r="R4" s="109"/>
      <c r="S4" s="109"/>
      <c r="T4" s="109"/>
    </row>
    <row r="5" spans="1:20" s="30" customFormat="1" ht="20.100000000000001" customHeight="1">
      <c r="A5" s="643" t="s">
        <v>877</v>
      </c>
      <c r="B5" s="644"/>
      <c r="C5" s="645"/>
      <c r="D5" s="109"/>
      <c r="E5" s="109"/>
      <c r="F5" s="109"/>
      <c r="G5" s="109"/>
      <c r="H5" s="109"/>
      <c r="I5" s="109"/>
      <c r="J5" s="109"/>
      <c r="K5" s="109"/>
      <c r="L5" s="109"/>
      <c r="M5" s="109"/>
      <c r="N5" s="109"/>
      <c r="O5" s="109"/>
      <c r="P5" s="109"/>
      <c r="Q5" s="109"/>
      <c r="R5" s="109"/>
      <c r="S5" s="109"/>
      <c r="T5" s="109"/>
    </row>
    <row r="6" spans="1:20" ht="30" customHeight="1">
      <c r="A6" s="715" t="s">
        <v>28</v>
      </c>
      <c r="B6" s="716"/>
      <c r="C6" s="717"/>
    </row>
    <row r="7" spans="1:20" s="18" customFormat="1" ht="15" customHeight="1">
      <c r="A7" s="32"/>
      <c r="B7" s="25"/>
      <c r="C7" s="108"/>
    </row>
    <row r="8" spans="1:20" s="18" customFormat="1" ht="15" customHeight="1">
      <c r="A8" s="709"/>
      <c r="B8" s="710"/>
      <c r="C8" s="711"/>
    </row>
    <row r="9" spans="1:20" s="18" customFormat="1" ht="15" customHeight="1">
      <c r="A9" s="727" t="s">
        <v>199</v>
      </c>
      <c r="B9" s="719"/>
      <c r="C9" s="720"/>
    </row>
    <row r="10" spans="1:20" s="18" customFormat="1" ht="15" customHeight="1">
      <c r="A10" s="709"/>
      <c r="B10" s="710"/>
      <c r="C10" s="711"/>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16"/>
  <sheetViews>
    <sheetView showGridLines="0" view="pageLayout" topLeftCell="A4" zoomScaleNormal="100" zoomScaleSheetLayoutView="7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182</v>
      </c>
      <c r="B4" s="644"/>
      <c r="C4" s="645"/>
      <c r="D4" s="43"/>
      <c r="E4" s="43"/>
      <c r="F4" s="43"/>
      <c r="G4" s="43"/>
      <c r="H4" s="43"/>
      <c r="I4" s="43"/>
      <c r="J4" s="43"/>
      <c r="K4" s="43"/>
      <c r="L4" s="43"/>
      <c r="M4" s="43"/>
      <c r="N4" s="43"/>
      <c r="O4" s="43"/>
      <c r="P4" s="43"/>
      <c r="Q4" s="43"/>
      <c r="R4" s="43"/>
      <c r="S4" s="43"/>
      <c r="T4" s="43"/>
    </row>
    <row r="5" spans="1:20" s="30" customFormat="1" ht="25.5" customHeight="1">
      <c r="A5" s="733" t="s">
        <v>77</v>
      </c>
      <c r="B5" s="734"/>
      <c r="C5" s="735"/>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49.25" customHeight="1">
      <c r="A7" s="728" t="s">
        <v>193</v>
      </c>
      <c r="B7" s="719"/>
      <c r="C7" s="720"/>
    </row>
    <row r="8" spans="1:20" s="18" customFormat="1" ht="220.5" customHeight="1">
      <c r="A8" s="732" t="s">
        <v>194</v>
      </c>
      <c r="B8" s="730"/>
      <c r="C8" s="731"/>
    </row>
    <row r="9" spans="1:20" s="18" customFormat="1" ht="137.25" customHeight="1">
      <c r="A9" s="728" t="s">
        <v>195</v>
      </c>
      <c r="B9" s="719"/>
      <c r="C9" s="720"/>
    </row>
    <row r="10" spans="1:20" s="18" customFormat="1" ht="15" customHeight="1">
      <c r="A10" s="718" t="s">
        <v>196</v>
      </c>
      <c r="B10" s="719"/>
      <c r="C10" s="720"/>
    </row>
    <row r="11" spans="1:20" s="18" customFormat="1" ht="15" customHeight="1">
      <c r="A11" s="727"/>
      <c r="B11" s="719"/>
      <c r="C11" s="720"/>
    </row>
    <row r="12" spans="1:20" s="18" customFormat="1" ht="15" customHeight="1">
      <c r="A12" s="727" t="s">
        <v>197</v>
      </c>
      <c r="B12" s="719"/>
      <c r="C12" s="720"/>
    </row>
    <row r="13" spans="1:20" s="18" customFormat="1" ht="15" customHeight="1">
      <c r="A13" s="729"/>
      <c r="B13" s="730"/>
      <c r="C13" s="731"/>
    </row>
    <row r="14" spans="1:20">
      <c r="A14" s="527"/>
      <c r="B14" s="527"/>
      <c r="C14" s="527"/>
    </row>
    <row r="15" spans="1:20">
      <c r="A15" s="14"/>
      <c r="B15" s="14"/>
      <c r="C15" s="6"/>
    </row>
    <row r="16" spans="1:20">
      <c r="A16" s="15"/>
      <c r="B16" s="15"/>
      <c r="C16" s="8"/>
    </row>
  </sheetData>
  <mergeCells count="12">
    <mergeCell ref="A1:C1"/>
    <mergeCell ref="A3:C3"/>
    <mergeCell ref="A4:C4"/>
    <mergeCell ref="A5:C5"/>
    <mergeCell ref="A6:C6"/>
    <mergeCell ref="A7:C7"/>
    <mergeCell ref="A13:C13"/>
    <mergeCell ref="A8:C8"/>
    <mergeCell ref="A9:C9"/>
    <mergeCell ref="A10:C10"/>
    <mergeCell ref="A11:C11"/>
    <mergeCell ref="A12:C12"/>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topLeftCell="A4" zoomScaleNormal="85" zoomScaleSheetLayoutView="7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189</v>
      </c>
      <c r="B4" s="644"/>
      <c r="C4" s="645"/>
      <c r="D4" s="43"/>
      <c r="E4" s="43"/>
      <c r="F4" s="43"/>
      <c r="G4" s="43"/>
      <c r="H4" s="43"/>
      <c r="I4" s="43"/>
      <c r="J4" s="43"/>
      <c r="K4" s="43"/>
      <c r="L4" s="43"/>
      <c r="M4" s="43"/>
      <c r="N4" s="43"/>
      <c r="O4" s="43"/>
      <c r="P4" s="43"/>
      <c r="Q4" s="43"/>
      <c r="R4" s="43"/>
      <c r="S4" s="43"/>
      <c r="T4" s="43"/>
    </row>
    <row r="5" spans="1:20" s="30" customFormat="1" ht="32.25" customHeight="1">
      <c r="A5" s="733" t="s">
        <v>78</v>
      </c>
      <c r="B5" s="734"/>
      <c r="C5" s="735"/>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5" customHeight="1">
      <c r="A7" s="32"/>
      <c r="B7" s="25"/>
      <c r="C7" s="42"/>
    </row>
    <row r="8" spans="1:20" s="18" customFormat="1" ht="15" customHeight="1">
      <c r="A8" s="709"/>
      <c r="B8" s="710"/>
      <c r="C8" s="711"/>
    </row>
    <row r="9" spans="1:20" s="18" customFormat="1" ht="36.75" customHeight="1">
      <c r="A9" s="727" t="s">
        <v>200</v>
      </c>
      <c r="B9" s="719"/>
      <c r="C9" s="720"/>
    </row>
    <row r="10" spans="1:20" s="18" customFormat="1" ht="15" customHeight="1">
      <c r="A10" s="709"/>
      <c r="B10" s="710"/>
      <c r="C10" s="711"/>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showWhiteSpace="0" view="pageLayout" topLeftCell="A7" zoomScaleNormal="85" zoomScaleSheetLayoutView="7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189</v>
      </c>
      <c r="B4" s="644"/>
      <c r="C4" s="645"/>
      <c r="D4" s="43"/>
      <c r="E4" s="43"/>
      <c r="F4" s="43"/>
      <c r="G4" s="43"/>
      <c r="H4" s="43"/>
      <c r="I4" s="43"/>
      <c r="J4" s="43"/>
      <c r="K4" s="43"/>
      <c r="L4" s="43"/>
      <c r="M4" s="43"/>
      <c r="N4" s="43"/>
      <c r="O4" s="43"/>
      <c r="P4" s="43"/>
      <c r="Q4" s="43"/>
      <c r="R4" s="43"/>
      <c r="S4" s="43"/>
      <c r="T4" s="43"/>
    </row>
    <row r="5" spans="1:20" s="30" customFormat="1" ht="24.75" customHeight="1">
      <c r="A5" s="736" t="s">
        <v>179</v>
      </c>
      <c r="B5" s="737"/>
      <c r="C5" s="738"/>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5" customHeight="1">
      <c r="A7" s="32"/>
      <c r="B7" s="25"/>
      <c r="C7" s="42"/>
    </row>
    <row r="8" spans="1:20" s="18" customFormat="1" ht="15" customHeight="1">
      <c r="A8" s="709"/>
      <c r="B8" s="710"/>
      <c r="C8" s="711"/>
    </row>
    <row r="9" spans="1:20" s="18" customFormat="1" ht="36.75" customHeight="1">
      <c r="A9" s="739" t="s">
        <v>76</v>
      </c>
      <c r="B9" s="740"/>
      <c r="C9" s="741"/>
    </row>
    <row r="10" spans="1:20" s="18" customFormat="1" ht="15" customHeight="1">
      <c r="A10" s="709"/>
      <c r="B10" s="710"/>
      <c r="C10" s="711"/>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topLeftCell="A4" zoomScaleNormal="100" zoomScaleSheetLayoutView="7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182</v>
      </c>
      <c r="B4" s="644"/>
      <c r="C4" s="645"/>
      <c r="D4" s="43"/>
      <c r="E4" s="43"/>
      <c r="F4" s="43"/>
      <c r="G4" s="43"/>
      <c r="H4" s="43"/>
      <c r="I4" s="43"/>
      <c r="J4" s="43"/>
      <c r="K4" s="43"/>
      <c r="L4" s="43"/>
      <c r="M4" s="43"/>
      <c r="N4" s="43"/>
      <c r="O4" s="43"/>
      <c r="P4" s="43"/>
      <c r="Q4" s="43"/>
      <c r="R4" s="43"/>
      <c r="S4" s="43"/>
      <c r="T4" s="43"/>
    </row>
    <row r="5" spans="1:20" s="30" customFormat="1" ht="20.100000000000001" customHeight="1">
      <c r="A5" s="682" t="s">
        <v>79</v>
      </c>
      <c r="B5" s="683"/>
      <c r="C5" s="684"/>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5" customHeight="1">
      <c r="A7" s="32"/>
      <c r="B7" s="25"/>
      <c r="C7" s="42"/>
    </row>
    <row r="8" spans="1:20" s="18" customFormat="1" ht="15" customHeight="1">
      <c r="A8" s="709"/>
      <c r="B8" s="710"/>
      <c r="C8" s="711"/>
    </row>
    <row r="9" spans="1:20" s="18" customFormat="1" ht="15" customHeight="1">
      <c r="A9" s="709"/>
      <c r="B9" s="710"/>
      <c r="C9" s="711"/>
    </row>
    <row r="10" spans="1:20" s="18" customFormat="1" ht="15" customHeight="1">
      <c r="A10" s="742" t="s">
        <v>197</v>
      </c>
      <c r="B10" s="743"/>
      <c r="C10" s="744"/>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topLeftCell="A4" zoomScaleNormal="100" zoomScaleSheetLayoutView="70" workbookViewId="0">
      <selection activeCell="A12" sqref="A12:C1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40" t="s">
        <v>27</v>
      </c>
      <c r="B1" s="641"/>
      <c r="C1" s="642"/>
    </row>
    <row r="2" spans="1:20" ht="6" customHeight="1">
      <c r="C2" s="30"/>
    </row>
    <row r="3" spans="1:20" s="30" customFormat="1" ht="20.100000000000001" customHeight="1">
      <c r="A3" s="643" t="s">
        <v>75</v>
      </c>
      <c r="B3" s="644"/>
      <c r="C3" s="645"/>
      <c r="D3" s="43"/>
      <c r="E3" s="43"/>
      <c r="F3" s="43"/>
      <c r="G3" s="43"/>
      <c r="H3" s="43"/>
      <c r="I3" s="43"/>
      <c r="J3" s="43"/>
      <c r="K3" s="43"/>
      <c r="L3" s="43"/>
      <c r="M3" s="43"/>
      <c r="N3" s="43"/>
      <c r="O3" s="43"/>
      <c r="P3" s="43"/>
      <c r="Q3" s="43"/>
      <c r="R3" s="43"/>
      <c r="S3" s="43"/>
      <c r="T3" s="43"/>
    </row>
    <row r="4" spans="1:20" s="30" customFormat="1" ht="20.100000000000001" customHeight="1">
      <c r="A4" s="643" t="s">
        <v>182</v>
      </c>
      <c r="B4" s="644"/>
      <c r="C4" s="645"/>
      <c r="D4" s="43"/>
      <c r="E4" s="43"/>
      <c r="F4" s="43"/>
      <c r="G4" s="43"/>
      <c r="H4" s="43"/>
      <c r="I4" s="43"/>
      <c r="J4" s="43"/>
      <c r="K4" s="43"/>
      <c r="L4" s="43"/>
      <c r="M4" s="43"/>
      <c r="N4" s="43"/>
      <c r="O4" s="43"/>
      <c r="P4" s="43"/>
      <c r="Q4" s="43"/>
      <c r="R4" s="43"/>
      <c r="S4" s="43"/>
      <c r="T4" s="43"/>
    </row>
    <row r="5" spans="1:20" s="30" customFormat="1" ht="20.100000000000001" customHeight="1">
      <c r="A5" s="682" t="s">
        <v>180</v>
      </c>
      <c r="B5" s="683"/>
      <c r="C5" s="684"/>
      <c r="D5" s="43"/>
      <c r="E5" s="43"/>
      <c r="F5" s="43"/>
      <c r="G5" s="43"/>
      <c r="H5" s="43"/>
      <c r="I5" s="43"/>
      <c r="J5" s="43"/>
      <c r="K5" s="43"/>
      <c r="L5" s="43"/>
      <c r="M5" s="43"/>
      <c r="N5" s="43"/>
      <c r="O5" s="43"/>
      <c r="P5" s="43"/>
      <c r="Q5" s="43"/>
      <c r="R5" s="43"/>
      <c r="S5" s="43"/>
      <c r="T5" s="43"/>
    </row>
    <row r="6" spans="1:20" ht="30" customHeight="1">
      <c r="A6" s="715" t="s">
        <v>28</v>
      </c>
      <c r="B6" s="716"/>
      <c r="C6" s="717"/>
    </row>
    <row r="7" spans="1:20" s="18" customFormat="1" ht="15" customHeight="1">
      <c r="A7" s="32"/>
      <c r="B7" s="25"/>
      <c r="C7" s="42"/>
    </row>
    <row r="8" spans="1:20" s="18" customFormat="1" ht="15" customHeight="1">
      <c r="A8" s="709"/>
      <c r="B8" s="710"/>
      <c r="C8" s="711"/>
    </row>
    <row r="9" spans="1:20" s="18" customFormat="1" ht="15" customHeight="1">
      <c r="A9" s="709"/>
      <c r="B9" s="710"/>
      <c r="C9" s="711"/>
    </row>
    <row r="10" spans="1:20" s="18" customFormat="1" ht="15" customHeight="1">
      <c r="A10" s="718" t="s">
        <v>76</v>
      </c>
      <c r="B10" s="719"/>
      <c r="C10" s="720"/>
    </row>
    <row r="11" spans="1:20" s="18" customFormat="1" ht="15" customHeight="1">
      <c r="A11" s="709"/>
      <c r="B11" s="710"/>
      <c r="C11" s="711"/>
    </row>
    <row r="12" spans="1:20" s="18" customFormat="1" ht="15" customHeight="1">
      <c r="A12" s="709"/>
      <c r="B12" s="710"/>
      <c r="C12" s="711"/>
    </row>
    <row r="13" spans="1:20" s="18" customFormat="1" ht="15" customHeight="1">
      <c r="A13" s="709"/>
      <c r="B13" s="710"/>
      <c r="C13" s="711"/>
    </row>
    <row r="14" spans="1:20" s="18" customFormat="1" ht="15" customHeight="1">
      <c r="A14" s="709"/>
      <c r="B14" s="710"/>
      <c r="C14" s="711"/>
    </row>
    <row r="15" spans="1:20" s="18" customFormat="1" ht="15" customHeight="1">
      <c r="A15" s="709"/>
      <c r="B15" s="710"/>
      <c r="C15" s="711"/>
    </row>
    <row r="16" spans="1:20" s="18" customFormat="1" ht="15" customHeight="1">
      <c r="A16" s="709"/>
      <c r="B16" s="710"/>
      <c r="C16" s="711"/>
    </row>
    <row r="17" spans="1:3" s="18" customFormat="1" ht="15" customHeight="1">
      <c r="A17" s="709"/>
      <c r="B17" s="710"/>
      <c r="C17" s="711"/>
    </row>
    <row r="18" spans="1:3" s="18" customFormat="1" ht="15" customHeight="1">
      <c r="A18" s="709"/>
      <c r="B18" s="710"/>
      <c r="C18" s="711"/>
    </row>
    <row r="19" spans="1:3" s="18" customFormat="1" ht="15" customHeight="1">
      <c r="A19" s="709"/>
      <c r="B19" s="710"/>
      <c r="C19" s="711"/>
    </row>
    <row r="20" spans="1:3" s="18" customFormat="1" ht="15" customHeight="1">
      <c r="A20" s="709"/>
      <c r="B20" s="710"/>
      <c r="C20" s="711"/>
    </row>
    <row r="21" spans="1:3" s="18" customFormat="1" ht="15" customHeight="1">
      <c r="A21" s="709"/>
      <c r="B21" s="710"/>
      <c r="C21" s="711"/>
    </row>
    <row r="22" spans="1:3" s="18" customFormat="1" ht="15" customHeight="1">
      <c r="A22" s="709"/>
      <c r="B22" s="710"/>
      <c r="C22" s="711"/>
    </row>
    <row r="23" spans="1:3" s="18" customFormat="1" ht="15" customHeight="1">
      <c r="A23" s="709"/>
      <c r="B23" s="710"/>
      <c r="C23" s="711"/>
    </row>
    <row r="24" spans="1:3" s="18" customFormat="1" ht="15" customHeight="1">
      <c r="A24" s="709"/>
      <c r="B24" s="710"/>
      <c r="C24" s="711"/>
    </row>
    <row r="25" spans="1:3" s="18" customFormat="1" ht="15" customHeight="1">
      <c r="A25" s="709"/>
      <c r="B25" s="710"/>
      <c r="C25" s="711"/>
    </row>
    <row r="26" spans="1:3" s="18" customFormat="1" ht="15" customHeight="1">
      <c r="A26" s="709"/>
      <c r="B26" s="710"/>
      <c r="C26" s="711"/>
    </row>
    <row r="27" spans="1:3" s="18" customFormat="1" ht="15" customHeight="1">
      <c r="A27" s="709"/>
      <c r="B27" s="710"/>
      <c r="C27" s="711"/>
    </row>
    <row r="28" spans="1:3" s="18" customFormat="1" ht="15" customHeight="1">
      <c r="A28" s="709"/>
      <c r="B28" s="710"/>
      <c r="C28" s="711"/>
    </row>
    <row r="29" spans="1:3" s="18" customFormat="1" ht="15" customHeight="1">
      <c r="A29" s="709"/>
      <c r="B29" s="710"/>
      <c r="C29" s="711"/>
    </row>
    <row r="30" spans="1:3" s="18" customFormat="1" ht="15" customHeight="1">
      <c r="A30" s="709"/>
      <c r="B30" s="710"/>
      <c r="C30" s="711"/>
    </row>
    <row r="31" spans="1:3" s="18" customFormat="1" ht="15" customHeight="1">
      <c r="A31" s="721"/>
      <c r="B31" s="722"/>
      <c r="C31" s="723"/>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8"/>
  <sheetViews>
    <sheetView showGridLines="0" topLeftCell="A73" zoomScale="97" zoomScaleNormal="97" zoomScaleSheetLayoutView="85" zoomScalePageLayoutView="70" workbookViewId="0">
      <selection activeCell="F30" sqref="F30"/>
    </sheetView>
  </sheetViews>
  <sheetFormatPr baseColWidth="10" defaultRowHeight="13.5"/>
  <cols>
    <col min="1" max="5" width="5" style="1" customWidth="1"/>
    <col min="6" max="6" width="4.42578125" style="1" bestFit="1" customWidth="1"/>
    <col min="7" max="7" width="3.85546875" style="1" bestFit="1" customWidth="1"/>
    <col min="8" max="8" width="70.28515625" style="1" customWidth="1"/>
    <col min="9" max="9" width="11" style="1" bestFit="1" customWidth="1"/>
    <col min="10" max="10" width="10" style="121" bestFit="1" customWidth="1"/>
    <col min="11" max="11" width="13.28515625" style="1" customWidth="1"/>
    <col min="12" max="12" width="14" style="1" customWidth="1"/>
    <col min="13" max="13" width="16.5703125" style="121" bestFit="1" customWidth="1"/>
    <col min="14" max="15" width="16.140625" style="1" customWidth="1"/>
    <col min="16" max="16" width="2.85546875" style="1" customWidth="1"/>
    <col min="17" max="17" width="20.140625" style="1" bestFit="1" customWidth="1"/>
    <col min="18" max="19" width="19" style="1" bestFit="1" customWidth="1"/>
    <col min="20" max="16384" width="11.42578125" style="1"/>
  </cols>
  <sheetData>
    <row r="1" spans="1:17" ht="39" customHeight="1"/>
    <row r="2" spans="1:17" ht="34.9" customHeight="1">
      <c r="A2" s="640" t="s">
        <v>294</v>
      </c>
      <c r="B2" s="641"/>
      <c r="C2" s="641"/>
      <c r="D2" s="641"/>
      <c r="E2" s="641"/>
      <c r="F2" s="641"/>
      <c r="G2" s="641"/>
      <c r="H2" s="641"/>
      <c r="I2" s="641"/>
      <c r="J2" s="641"/>
      <c r="K2" s="641"/>
      <c r="L2" s="641"/>
      <c r="M2" s="641"/>
      <c r="N2" s="641"/>
      <c r="O2" s="642"/>
    </row>
    <row r="3" spans="1:17" ht="7.9" customHeight="1">
      <c r="A3" s="163"/>
      <c r="B3" s="163"/>
      <c r="C3" s="163"/>
      <c r="D3" s="163"/>
      <c r="E3" s="163"/>
      <c r="F3" s="163"/>
      <c r="G3" s="163"/>
      <c r="H3" s="163"/>
      <c r="I3" s="163"/>
      <c r="J3" s="163"/>
      <c r="K3" s="163"/>
      <c r="L3" s="163"/>
      <c r="M3" s="163"/>
      <c r="N3" s="163"/>
      <c r="O3" s="163"/>
    </row>
    <row r="4" spans="1:17" ht="19.149999999999999" customHeight="1">
      <c r="A4" s="682" t="s">
        <v>293</v>
      </c>
      <c r="B4" s="683"/>
      <c r="C4" s="683"/>
      <c r="D4" s="683"/>
      <c r="E4" s="683"/>
      <c r="F4" s="683"/>
      <c r="G4" s="683"/>
      <c r="H4" s="683"/>
      <c r="I4" s="683"/>
      <c r="J4" s="683"/>
      <c r="K4" s="683"/>
      <c r="L4" s="683"/>
      <c r="M4" s="683"/>
      <c r="N4" s="683"/>
      <c r="O4" s="684"/>
    </row>
    <row r="5" spans="1:17" ht="19.149999999999999" customHeight="1">
      <c r="A5" s="682" t="s">
        <v>292</v>
      </c>
      <c r="B5" s="683"/>
      <c r="C5" s="683"/>
      <c r="D5" s="683"/>
      <c r="E5" s="683"/>
      <c r="F5" s="683"/>
      <c r="G5" s="683"/>
      <c r="H5" s="683"/>
      <c r="I5" s="683"/>
      <c r="J5" s="683"/>
      <c r="K5" s="683"/>
      <c r="L5" s="683"/>
      <c r="M5" s="683"/>
      <c r="N5" s="683"/>
      <c r="O5" s="684"/>
    </row>
    <row r="6" spans="1:17" ht="19.899999999999999" customHeight="1">
      <c r="A6" s="658" t="s">
        <v>23</v>
      </c>
      <c r="B6" s="658" t="s">
        <v>227</v>
      </c>
      <c r="C6" s="658" t="s">
        <v>15</v>
      </c>
      <c r="D6" s="658" t="s">
        <v>13</v>
      </c>
      <c r="E6" s="658" t="s">
        <v>14</v>
      </c>
      <c r="F6" s="658" t="s">
        <v>7</v>
      </c>
      <c r="G6" s="658" t="s">
        <v>18</v>
      </c>
      <c r="H6" s="745" t="s">
        <v>8</v>
      </c>
      <c r="I6" s="658" t="s">
        <v>226</v>
      </c>
      <c r="J6" s="750" t="s">
        <v>225</v>
      </c>
      <c r="K6" s="751"/>
      <c r="L6" s="752"/>
      <c r="M6" s="750" t="s">
        <v>224</v>
      </c>
      <c r="N6" s="751"/>
      <c r="O6" s="752"/>
    </row>
    <row r="7" spans="1:17" ht="25.5" customHeight="1">
      <c r="A7" s="685"/>
      <c r="B7" s="685"/>
      <c r="C7" s="685"/>
      <c r="D7" s="685"/>
      <c r="E7" s="685"/>
      <c r="F7" s="685"/>
      <c r="G7" s="685"/>
      <c r="H7" s="746"/>
      <c r="I7" s="685"/>
      <c r="J7" s="148" t="s">
        <v>210</v>
      </c>
      <c r="K7" s="148" t="s">
        <v>223</v>
      </c>
      <c r="L7" s="148" t="s">
        <v>222</v>
      </c>
      <c r="M7" s="148" t="s">
        <v>221</v>
      </c>
      <c r="N7" s="147" t="s">
        <v>209</v>
      </c>
      <c r="O7" s="147" t="s">
        <v>208</v>
      </c>
    </row>
    <row r="8" spans="1:17" s="162" customFormat="1" ht="15" customHeight="1">
      <c r="A8" s="143" t="s">
        <v>220</v>
      </c>
      <c r="B8" s="143" t="s">
        <v>220</v>
      </c>
      <c r="C8" s="143" t="s">
        <v>220</v>
      </c>
      <c r="D8" s="143" t="s">
        <v>219</v>
      </c>
      <c r="E8" s="143" t="s">
        <v>266</v>
      </c>
      <c r="F8" s="143" t="s">
        <v>291</v>
      </c>
      <c r="G8" s="143"/>
      <c r="H8" s="161" t="s">
        <v>290</v>
      </c>
      <c r="I8" s="143" t="s">
        <v>103</v>
      </c>
      <c r="J8" s="143" t="s">
        <v>266</v>
      </c>
      <c r="K8" s="143" t="s">
        <v>266</v>
      </c>
      <c r="L8" s="143" t="s">
        <v>219</v>
      </c>
      <c r="M8" s="142">
        <v>400000</v>
      </c>
      <c r="N8" s="142">
        <v>44909.4</v>
      </c>
      <c r="O8" s="142">
        <v>44909.4</v>
      </c>
      <c r="P8" s="1"/>
      <c r="Q8" s="1"/>
    </row>
    <row r="9" spans="1:17">
      <c r="A9" s="747" t="s">
        <v>289</v>
      </c>
      <c r="B9" s="748"/>
      <c r="C9" s="748"/>
      <c r="D9" s="748"/>
      <c r="E9" s="748"/>
      <c r="F9" s="748"/>
      <c r="G9" s="748"/>
      <c r="H9" s="748"/>
      <c r="I9" s="748"/>
      <c r="J9" s="748"/>
      <c r="K9" s="748"/>
      <c r="L9" s="748"/>
      <c r="M9" s="748"/>
      <c r="N9" s="748"/>
      <c r="O9" s="749"/>
    </row>
    <row r="10" spans="1:17" ht="32.25" customHeight="1">
      <c r="A10" s="747" t="s">
        <v>288</v>
      </c>
      <c r="B10" s="748"/>
      <c r="C10" s="748"/>
      <c r="D10" s="748"/>
      <c r="E10" s="748"/>
      <c r="F10" s="748"/>
      <c r="G10" s="748"/>
      <c r="H10" s="748"/>
      <c r="I10" s="748"/>
      <c r="J10" s="748"/>
      <c r="K10" s="748"/>
      <c r="L10" s="748"/>
      <c r="M10" s="748"/>
      <c r="N10" s="748"/>
      <c r="O10" s="749"/>
    </row>
    <row r="11" spans="1:17">
      <c r="A11" s="747" t="s">
        <v>212</v>
      </c>
      <c r="B11" s="748"/>
      <c r="C11" s="748"/>
      <c r="D11" s="748"/>
      <c r="E11" s="748"/>
      <c r="F11" s="748"/>
      <c r="G11" s="748"/>
      <c r="H11" s="748"/>
      <c r="I11" s="748"/>
      <c r="J11" s="748"/>
      <c r="K11" s="748"/>
      <c r="L11" s="748"/>
      <c r="M11" s="748"/>
      <c r="N11" s="748"/>
      <c r="O11" s="749"/>
    </row>
    <row r="12" spans="1:17" ht="34.5" customHeight="1">
      <c r="A12" s="747" t="s">
        <v>287</v>
      </c>
      <c r="B12" s="748"/>
      <c r="C12" s="748"/>
      <c r="D12" s="748"/>
      <c r="E12" s="748"/>
      <c r="F12" s="748"/>
      <c r="G12" s="748"/>
      <c r="H12" s="748"/>
      <c r="I12" s="748"/>
      <c r="J12" s="748"/>
      <c r="K12" s="748"/>
      <c r="L12" s="748"/>
      <c r="M12" s="748"/>
      <c r="N12" s="748"/>
      <c r="O12" s="749"/>
    </row>
    <row r="13" spans="1:17" ht="13.5" customHeight="1">
      <c r="A13" s="747" t="s">
        <v>286</v>
      </c>
      <c r="B13" s="748"/>
      <c r="C13" s="748"/>
      <c r="D13" s="748"/>
      <c r="E13" s="748"/>
      <c r="F13" s="748"/>
      <c r="G13" s="748"/>
      <c r="H13" s="748"/>
      <c r="I13" s="748"/>
      <c r="J13" s="748"/>
      <c r="K13" s="748"/>
      <c r="L13" s="748"/>
      <c r="M13" s="748"/>
      <c r="N13" s="748"/>
      <c r="O13" s="749"/>
    </row>
    <row r="14" spans="1:17">
      <c r="A14" s="747" t="s">
        <v>228</v>
      </c>
      <c r="B14" s="748"/>
      <c r="C14" s="748"/>
      <c r="D14" s="748"/>
      <c r="E14" s="748"/>
      <c r="F14" s="748"/>
      <c r="G14" s="748"/>
      <c r="H14" s="748"/>
      <c r="I14" s="748"/>
      <c r="J14" s="748"/>
      <c r="K14" s="748"/>
      <c r="L14" s="748"/>
      <c r="M14" s="748"/>
      <c r="N14" s="748"/>
      <c r="O14" s="749"/>
    </row>
    <row r="15" spans="1:17">
      <c r="A15" s="658" t="s">
        <v>23</v>
      </c>
      <c r="B15" s="658" t="s">
        <v>227</v>
      </c>
      <c r="C15" s="658" t="s">
        <v>15</v>
      </c>
      <c r="D15" s="658" t="s">
        <v>13</v>
      </c>
      <c r="E15" s="658" t="s">
        <v>14</v>
      </c>
      <c r="F15" s="658" t="s">
        <v>7</v>
      </c>
      <c r="G15" s="658" t="s">
        <v>18</v>
      </c>
      <c r="H15" s="745" t="s">
        <v>8</v>
      </c>
      <c r="I15" s="658" t="s">
        <v>226</v>
      </c>
      <c r="J15" s="750" t="s">
        <v>225</v>
      </c>
      <c r="K15" s="751"/>
      <c r="L15" s="752"/>
      <c r="M15" s="750" t="s">
        <v>224</v>
      </c>
      <c r="N15" s="751"/>
      <c r="O15" s="752"/>
    </row>
    <row r="16" spans="1:17" ht="27.75" customHeight="1">
      <c r="A16" s="685"/>
      <c r="B16" s="685"/>
      <c r="C16" s="685"/>
      <c r="D16" s="685"/>
      <c r="E16" s="685"/>
      <c r="F16" s="685"/>
      <c r="G16" s="685"/>
      <c r="H16" s="746"/>
      <c r="I16" s="685"/>
      <c r="J16" s="148" t="s">
        <v>210</v>
      </c>
      <c r="K16" s="148" t="s">
        <v>223</v>
      </c>
      <c r="L16" s="148" t="s">
        <v>222</v>
      </c>
      <c r="M16" s="148" t="s">
        <v>221</v>
      </c>
      <c r="N16" s="147" t="s">
        <v>209</v>
      </c>
      <c r="O16" s="147" t="s">
        <v>208</v>
      </c>
    </row>
    <row r="17" spans="1:16">
      <c r="A17" s="143" t="s">
        <v>220</v>
      </c>
      <c r="B17" s="143" t="s">
        <v>219</v>
      </c>
      <c r="C17" s="143" t="s">
        <v>219</v>
      </c>
      <c r="D17" s="143" t="s">
        <v>219</v>
      </c>
      <c r="E17" s="143" t="s">
        <v>218</v>
      </c>
      <c r="F17" s="143" t="s">
        <v>285</v>
      </c>
      <c r="G17" s="143"/>
      <c r="H17" s="161" t="s">
        <v>107</v>
      </c>
      <c r="I17" s="143" t="s">
        <v>44</v>
      </c>
      <c r="J17" s="143" t="s">
        <v>284</v>
      </c>
      <c r="K17" s="143">
        <v>1400</v>
      </c>
      <c r="L17" s="143">
        <v>2214</v>
      </c>
      <c r="M17" s="142">
        <v>100000</v>
      </c>
      <c r="N17" s="528">
        <v>0</v>
      </c>
      <c r="O17" s="528">
        <v>0</v>
      </c>
    </row>
    <row r="18" spans="1:16" ht="30.75" customHeight="1">
      <c r="A18" s="747" t="s">
        <v>283</v>
      </c>
      <c r="B18" s="748"/>
      <c r="C18" s="748"/>
      <c r="D18" s="748"/>
      <c r="E18" s="748"/>
      <c r="F18" s="748"/>
      <c r="G18" s="748"/>
      <c r="H18" s="748"/>
      <c r="I18" s="748"/>
      <c r="J18" s="748"/>
      <c r="K18" s="748"/>
      <c r="L18" s="748"/>
      <c r="M18" s="748"/>
      <c r="N18" s="748"/>
      <c r="O18" s="749"/>
    </row>
    <row r="19" spans="1:16" ht="13.5" customHeight="1">
      <c r="A19" s="747" t="s">
        <v>240</v>
      </c>
      <c r="B19" s="748"/>
      <c r="C19" s="748"/>
      <c r="D19" s="748"/>
      <c r="E19" s="748"/>
      <c r="F19" s="748"/>
      <c r="G19" s="748"/>
      <c r="H19" s="748"/>
      <c r="I19" s="748"/>
      <c r="J19" s="748"/>
      <c r="K19" s="748"/>
      <c r="L19" s="748"/>
      <c r="M19" s="748"/>
      <c r="N19" s="748"/>
      <c r="O19" s="749"/>
    </row>
    <row r="20" spans="1:16" ht="13.5" customHeight="1">
      <c r="A20" s="747" t="s">
        <v>228</v>
      </c>
      <c r="B20" s="748"/>
      <c r="C20" s="748"/>
      <c r="D20" s="748"/>
      <c r="E20" s="748"/>
      <c r="F20" s="748"/>
      <c r="G20" s="748"/>
      <c r="H20" s="748"/>
      <c r="I20" s="748"/>
      <c r="J20" s="748"/>
      <c r="K20" s="748"/>
      <c r="L20" s="748"/>
      <c r="M20" s="748"/>
      <c r="N20" s="748"/>
      <c r="O20" s="749"/>
    </row>
    <row r="21" spans="1:16" ht="13.5" customHeight="1">
      <c r="A21" s="658" t="s">
        <v>23</v>
      </c>
      <c r="B21" s="658" t="s">
        <v>227</v>
      </c>
      <c r="C21" s="658" t="s">
        <v>15</v>
      </c>
      <c r="D21" s="658" t="s">
        <v>13</v>
      </c>
      <c r="E21" s="658" t="s">
        <v>14</v>
      </c>
      <c r="F21" s="658" t="s">
        <v>7</v>
      </c>
      <c r="G21" s="658" t="s">
        <v>18</v>
      </c>
      <c r="H21" s="745" t="s">
        <v>8</v>
      </c>
      <c r="I21" s="658" t="s">
        <v>226</v>
      </c>
      <c r="J21" s="750" t="s">
        <v>225</v>
      </c>
      <c r="K21" s="751"/>
      <c r="L21" s="752"/>
      <c r="M21" s="750" t="s">
        <v>224</v>
      </c>
      <c r="N21" s="751"/>
      <c r="O21" s="752"/>
    </row>
    <row r="22" spans="1:16" ht="18.75" customHeight="1">
      <c r="A22" s="685"/>
      <c r="B22" s="685"/>
      <c r="C22" s="685"/>
      <c r="D22" s="685"/>
      <c r="E22" s="685"/>
      <c r="F22" s="685"/>
      <c r="G22" s="685"/>
      <c r="H22" s="746"/>
      <c r="I22" s="685"/>
      <c r="J22" s="148" t="s">
        <v>210</v>
      </c>
      <c r="K22" s="148" t="s">
        <v>223</v>
      </c>
      <c r="L22" s="148" t="s">
        <v>222</v>
      </c>
      <c r="M22" s="148" t="s">
        <v>221</v>
      </c>
      <c r="N22" s="147" t="s">
        <v>209</v>
      </c>
      <c r="O22" s="147" t="s">
        <v>208</v>
      </c>
    </row>
    <row r="23" spans="1:16">
      <c r="A23" s="143" t="s">
        <v>220</v>
      </c>
      <c r="B23" s="143" t="s">
        <v>219</v>
      </c>
      <c r="C23" s="143" t="s">
        <v>219</v>
      </c>
      <c r="D23" s="143" t="s">
        <v>251</v>
      </c>
      <c r="E23" s="143" t="s">
        <v>251</v>
      </c>
      <c r="F23" s="143" t="s">
        <v>282</v>
      </c>
      <c r="G23" s="143"/>
      <c r="H23" s="158" t="s">
        <v>184</v>
      </c>
      <c r="I23" s="144" t="s">
        <v>49</v>
      </c>
      <c r="J23" s="143" t="s">
        <v>242</v>
      </c>
      <c r="K23" s="143" t="s">
        <v>220</v>
      </c>
      <c r="L23" s="143" t="s">
        <v>220</v>
      </c>
      <c r="M23" s="528">
        <v>0</v>
      </c>
      <c r="N23" s="142">
        <v>551081.94999999995</v>
      </c>
      <c r="O23" s="142">
        <v>551081.94999999995</v>
      </c>
    </row>
    <row r="24" spans="1:16" ht="13.5" customHeight="1">
      <c r="A24" s="747" t="s">
        <v>281</v>
      </c>
      <c r="B24" s="748"/>
      <c r="C24" s="748"/>
      <c r="D24" s="748"/>
      <c r="E24" s="748"/>
      <c r="F24" s="748"/>
      <c r="G24" s="748"/>
      <c r="H24" s="748"/>
      <c r="I24" s="748"/>
      <c r="J24" s="748"/>
      <c r="K24" s="748"/>
      <c r="L24" s="748"/>
      <c r="M24" s="748"/>
      <c r="N24" s="748"/>
      <c r="O24" s="749"/>
    </row>
    <row r="25" spans="1:16" ht="13.5" customHeight="1">
      <c r="A25" s="747" t="s">
        <v>240</v>
      </c>
      <c r="B25" s="748"/>
      <c r="C25" s="748"/>
      <c r="D25" s="748"/>
      <c r="E25" s="748"/>
      <c r="F25" s="748"/>
      <c r="G25" s="748"/>
      <c r="H25" s="748"/>
      <c r="I25" s="748"/>
      <c r="J25" s="748"/>
      <c r="K25" s="748"/>
      <c r="L25" s="748"/>
      <c r="M25" s="748"/>
      <c r="N25" s="748"/>
      <c r="O25" s="749"/>
    </row>
    <row r="26" spans="1:16" ht="13.5" customHeight="1">
      <c r="A26" s="747" t="s">
        <v>207</v>
      </c>
      <c r="B26" s="748"/>
      <c r="C26" s="748"/>
      <c r="D26" s="748"/>
      <c r="E26" s="748"/>
      <c r="F26" s="748"/>
      <c r="G26" s="748"/>
      <c r="H26" s="748"/>
      <c r="I26" s="748"/>
      <c r="J26" s="748"/>
      <c r="K26" s="748"/>
      <c r="L26" s="748"/>
      <c r="M26" s="748"/>
      <c r="N26" s="748"/>
      <c r="O26" s="749"/>
    </row>
    <row r="27" spans="1:16" ht="20.25" customHeight="1">
      <c r="A27" s="756" t="s">
        <v>280</v>
      </c>
      <c r="B27" s="757"/>
      <c r="C27" s="757"/>
      <c r="D27" s="757"/>
      <c r="E27" s="757"/>
      <c r="F27" s="757"/>
      <c r="G27" s="757"/>
      <c r="H27" s="757"/>
      <c r="I27" s="757"/>
      <c r="J27" s="757"/>
      <c r="K27" s="757"/>
      <c r="L27" s="757"/>
      <c r="M27" s="757"/>
      <c r="N27" s="757"/>
      <c r="O27" s="758"/>
    </row>
    <row r="28" spans="1:16" ht="22.5" customHeight="1">
      <c r="A28" s="658" t="s">
        <v>23</v>
      </c>
      <c r="B28" s="658" t="s">
        <v>227</v>
      </c>
      <c r="C28" s="658" t="s">
        <v>15</v>
      </c>
      <c r="D28" s="658" t="s">
        <v>13</v>
      </c>
      <c r="E28" s="658" t="s">
        <v>14</v>
      </c>
      <c r="F28" s="658" t="s">
        <v>7</v>
      </c>
      <c r="G28" s="658" t="s">
        <v>18</v>
      </c>
      <c r="H28" s="745" t="s">
        <v>8</v>
      </c>
      <c r="I28" s="658" t="s">
        <v>226</v>
      </c>
      <c r="J28" s="750" t="s">
        <v>225</v>
      </c>
      <c r="K28" s="751"/>
      <c r="L28" s="752"/>
      <c r="M28" s="750" t="s">
        <v>224</v>
      </c>
      <c r="N28" s="751"/>
      <c r="O28" s="752"/>
    </row>
    <row r="29" spans="1:16" s="162" customFormat="1" ht="21.75" customHeight="1">
      <c r="A29" s="685"/>
      <c r="B29" s="685"/>
      <c r="C29" s="685"/>
      <c r="D29" s="685"/>
      <c r="E29" s="685"/>
      <c r="F29" s="685"/>
      <c r="G29" s="685"/>
      <c r="H29" s="746"/>
      <c r="I29" s="685"/>
      <c r="J29" s="148" t="s">
        <v>210</v>
      </c>
      <c r="K29" s="148" t="s">
        <v>223</v>
      </c>
      <c r="L29" s="148" t="s">
        <v>222</v>
      </c>
      <c r="M29" s="148" t="s">
        <v>221</v>
      </c>
      <c r="N29" s="147" t="s">
        <v>209</v>
      </c>
      <c r="O29" s="147" t="s">
        <v>208</v>
      </c>
      <c r="P29" s="287"/>
    </row>
    <row r="30" spans="1:16">
      <c r="A30" s="143">
        <v>1</v>
      </c>
      <c r="B30" s="143">
        <v>2</v>
      </c>
      <c r="C30" s="143">
        <v>2</v>
      </c>
      <c r="D30" s="143">
        <v>4</v>
      </c>
      <c r="E30" s="143">
        <v>1</v>
      </c>
      <c r="F30" s="143">
        <v>211</v>
      </c>
      <c r="G30" s="143"/>
      <c r="H30" s="161" t="s">
        <v>45</v>
      </c>
      <c r="I30" s="143" t="s">
        <v>46</v>
      </c>
      <c r="J30" s="143" t="s">
        <v>279</v>
      </c>
      <c r="K30" s="143">
        <v>240</v>
      </c>
      <c r="L30" s="143">
        <v>436</v>
      </c>
      <c r="M30" s="142">
        <v>6601444</v>
      </c>
      <c r="N30" s="142">
        <v>484942.17000000004</v>
      </c>
      <c r="O30" s="142">
        <v>429682.60000000003</v>
      </c>
    </row>
    <row r="31" spans="1:16" ht="13.5" customHeight="1">
      <c r="A31" s="747" t="s">
        <v>275</v>
      </c>
      <c r="B31" s="748"/>
      <c r="C31" s="748"/>
      <c r="D31" s="748"/>
      <c r="E31" s="748"/>
      <c r="F31" s="748"/>
      <c r="G31" s="748"/>
      <c r="H31" s="748"/>
      <c r="I31" s="748"/>
      <c r="J31" s="748"/>
      <c r="K31" s="748"/>
      <c r="L31" s="748"/>
      <c r="M31" s="748"/>
      <c r="N31" s="748"/>
      <c r="O31" s="749"/>
    </row>
    <row r="32" spans="1:16" ht="13.5" customHeight="1">
      <c r="A32" s="747" t="s">
        <v>212</v>
      </c>
      <c r="B32" s="748"/>
      <c r="C32" s="748"/>
      <c r="D32" s="748"/>
      <c r="E32" s="748"/>
      <c r="F32" s="748"/>
      <c r="G32" s="748"/>
      <c r="H32" s="748"/>
      <c r="I32" s="748"/>
      <c r="J32" s="748"/>
      <c r="K32" s="748"/>
      <c r="L32" s="748"/>
      <c r="M32" s="748"/>
      <c r="N32" s="748"/>
      <c r="O32" s="749"/>
    </row>
    <row r="33" spans="1:15" ht="30" customHeight="1">
      <c r="A33" s="747" t="s">
        <v>278</v>
      </c>
      <c r="B33" s="748"/>
      <c r="C33" s="748"/>
      <c r="D33" s="748"/>
      <c r="E33" s="748"/>
      <c r="F33" s="748"/>
      <c r="G33" s="748"/>
      <c r="H33" s="748"/>
      <c r="I33" s="748"/>
      <c r="J33" s="748"/>
      <c r="K33" s="748"/>
      <c r="L33" s="748"/>
      <c r="M33" s="748"/>
      <c r="N33" s="748"/>
      <c r="O33" s="749"/>
    </row>
    <row r="34" spans="1:15" ht="13.5" customHeight="1">
      <c r="A34" s="747" t="s">
        <v>207</v>
      </c>
      <c r="B34" s="748"/>
      <c r="C34" s="748"/>
      <c r="D34" s="748"/>
      <c r="E34" s="748"/>
      <c r="F34" s="748"/>
      <c r="G34" s="748"/>
      <c r="H34" s="748"/>
      <c r="I34" s="748"/>
      <c r="J34" s="748"/>
      <c r="K34" s="748"/>
      <c r="L34" s="748"/>
      <c r="M34" s="748"/>
      <c r="N34" s="748"/>
      <c r="O34" s="749"/>
    </row>
    <row r="35" spans="1:15" s="107" customFormat="1" ht="13.5" customHeight="1">
      <c r="A35" s="756" t="s">
        <v>277</v>
      </c>
      <c r="B35" s="757"/>
      <c r="C35" s="757"/>
      <c r="D35" s="757"/>
      <c r="E35" s="757"/>
      <c r="F35" s="757"/>
      <c r="G35" s="757"/>
      <c r="H35" s="757"/>
      <c r="I35" s="757"/>
      <c r="J35" s="757"/>
      <c r="K35" s="757"/>
      <c r="L35" s="757"/>
      <c r="M35" s="757"/>
      <c r="N35" s="757"/>
      <c r="O35" s="758"/>
    </row>
    <row r="36" spans="1:15" s="107" customFormat="1">
      <c r="A36" s="658" t="s">
        <v>23</v>
      </c>
      <c r="B36" s="658" t="s">
        <v>227</v>
      </c>
      <c r="C36" s="658" t="s">
        <v>15</v>
      </c>
      <c r="D36" s="658" t="s">
        <v>13</v>
      </c>
      <c r="E36" s="658" t="s">
        <v>14</v>
      </c>
      <c r="F36" s="658" t="s">
        <v>7</v>
      </c>
      <c r="G36" s="658" t="s">
        <v>18</v>
      </c>
      <c r="H36" s="745" t="s">
        <v>8</v>
      </c>
      <c r="I36" s="658" t="s">
        <v>226</v>
      </c>
      <c r="J36" s="750" t="s">
        <v>225</v>
      </c>
      <c r="K36" s="751"/>
      <c r="L36" s="752"/>
      <c r="M36" s="750" t="s">
        <v>224</v>
      </c>
      <c r="N36" s="751"/>
      <c r="O36" s="752"/>
    </row>
    <row r="37" spans="1:15" s="107" customFormat="1" ht="23.25" customHeight="1">
      <c r="A37" s="685"/>
      <c r="B37" s="685"/>
      <c r="C37" s="685"/>
      <c r="D37" s="685"/>
      <c r="E37" s="685"/>
      <c r="F37" s="685"/>
      <c r="G37" s="685"/>
      <c r="H37" s="746"/>
      <c r="I37" s="685"/>
      <c r="J37" s="148" t="s">
        <v>210</v>
      </c>
      <c r="K37" s="148" t="s">
        <v>223</v>
      </c>
      <c r="L37" s="148" t="s">
        <v>222</v>
      </c>
      <c r="M37" s="148" t="s">
        <v>221</v>
      </c>
      <c r="N37" s="147" t="s">
        <v>209</v>
      </c>
      <c r="O37" s="147" t="s">
        <v>208</v>
      </c>
    </row>
    <row r="38" spans="1:15" ht="26.25" customHeight="1">
      <c r="A38" s="144" t="s">
        <v>220</v>
      </c>
      <c r="B38" s="144" t="s">
        <v>219</v>
      </c>
      <c r="C38" s="144" t="s">
        <v>219</v>
      </c>
      <c r="D38" s="144" t="s">
        <v>266</v>
      </c>
      <c r="E38" s="144" t="s">
        <v>220</v>
      </c>
      <c r="F38" s="144" t="s">
        <v>276</v>
      </c>
      <c r="G38" s="144"/>
      <c r="H38" s="160" t="s">
        <v>110</v>
      </c>
      <c r="I38" s="144" t="s">
        <v>49</v>
      </c>
      <c r="J38" s="144" t="s">
        <v>242</v>
      </c>
      <c r="K38" s="144" t="s">
        <v>251</v>
      </c>
      <c r="L38" s="144" t="s">
        <v>251</v>
      </c>
      <c r="M38" s="152">
        <v>824539</v>
      </c>
      <c r="N38" s="152">
        <v>2081960.7100000002</v>
      </c>
      <c r="O38" s="152">
        <v>2081960.7100000002</v>
      </c>
    </row>
    <row r="39" spans="1:15" ht="13.5" customHeight="1">
      <c r="A39" s="753" t="s">
        <v>275</v>
      </c>
      <c r="B39" s="754"/>
      <c r="C39" s="754"/>
      <c r="D39" s="754"/>
      <c r="E39" s="754"/>
      <c r="F39" s="754"/>
      <c r="G39" s="754"/>
      <c r="H39" s="754"/>
      <c r="I39" s="754"/>
      <c r="J39" s="754"/>
      <c r="K39" s="754"/>
      <c r="L39" s="754"/>
      <c r="M39" s="754"/>
      <c r="N39" s="754"/>
      <c r="O39" s="755"/>
    </row>
    <row r="40" spans="1:15" ht="13.5" customHeight="1">
      <c r="A40" s="747" t="s">
        <v>212</v>
      </c>
      <c r="B40" s="748"/>
      <c r="C40" s="748"/>
      <c r="D40" s="748"/>
      <c r="E40" s="748"/>
      <c r="F40" s="748"/>
      <c r="G40" s="748"/>
      <c r="H40" s="748"/>
      <c r="I40" s="748"/>
      <c r="J40" s="748"/>
      <c r="K40" s="748"/>
      <c r="L40" s="748"/>
      <c r="M40" s="748"/>
      <c r="N40" s="748"/>
      <c r="O40" s="749"/>
    </row>
    <row r="41" spans="1:15" ht="20.25" customHeight="1">
      <c r="A41" s="747" t="s">
        <v>274</v>
      </c>
      <c r="B41" s="748"/>
      <c r="C41" s="748"/>
      <c r="D41" s="748"/>
      <c r="E41" s="748"/>
      <c r="F41" s="748"/>
      <c r="G41" s="748"/>
      <c r="H41" s="748"/>
      <c r="I41" s="748"/>
      <c r="J41" s="748"/>
      <c r="K41" s="748"/>
      <c r="L41" s="748"/>
      <c r="M41" s="748"/>
      <c r="N41" s="748"/>
      <c r="O41" s="749"/>
    </row>
    <row r="42" spans="1:15" ht="13.5" customHeight="1">
      <c r="A42" s="753" t="s">
        <v>207</v>
      </c>
      <c r="B42" s="754"/>
      <c r="C42" s="754"/>
      <c r="D42" s="754"/>
      <c r="E42" s="754"/>
      <c r="F42" s="754"/>
      <c r="G42" s="754"/>
      <c r="H42" s="754"/>
      <c r="I42" s="754"/>
      <c r="J42" s="754"/>
      <c r="K42" s="754"/>
      <c r="L42" s="754"/>
      <c r="M42" s="754"/>
      <c r="N42" s="754"/>
      <c r="O42" s="755"/>
    </row>
    <row r="43" spans="1:15" ht="15.75" customHeight="1">
      <c r="A43" s="753" t="s">
        <v>273</v>
      </c>
      <c r="B43" s="754"/>
      <c r="C43" s="754"/>
      <c r="D43" s="754"/>
      <c r="E43" s="754"/>
      <c r="F43" s="754"/>
      <c r="G43" s="754"/>
      <c r="H43" s="754"/>
      <c r="I43" s="754"/>
      <c r="J43" s="754"/>
      <c r="K43" s="754"/>
      <c r="L43" s="754"/>
      <c r="M43" s="754"/>
      <c r="N43" s="754"/>
      <c r="O43" s="755"/>
    </row>
    <row r="44" spans="1:15" ht="25.5" customHeight="1">
      <c r="A44" s="658" t="s">
        <v>23</v>
      </c>
      <c r="B44" s="658" t="s">
        <v>227</v>
      </c>
      <c r="C44" s="658" t="s">
        <v>15</v>
      </c>
      <c r="D44" s="658" t="s">
        <v>13</v>
      </c>
      <c r="E44" s="658" t="s">
        <v>14</v>
      </c>
      <c r="F44" s="658" t="s">
        <v>7</v>
      </c>
      <c r="G44" s="658" t="s">
        <v>18</v>
      </c>
      <c r="H44" s="745" t="s">
        <v>8</v>
      </c>
      <c r="I44" s="658" t="s">
        <v>226</v>
      </c>
      <c r="J44" s="750" t="s">
        <v>225</v>
      </c>
      <c r="K44" s="751"/>
      <c r="L44" s="752"/>
      <c r="M44" s="750" t="s">
        <v>224</v>
      </c>
      <c r="N44" s="751"/>
      <c r="O44" s="752"/>
    </row>
    <row r="45" spans="1:15" s="107" customFormat="1">
      <c r="A45" s="685"/>
      <c r="B45" s="685"/>
      <c r="C45" s="685"/>
      <c r="D45" s="685"/>
      <c r="E45" s="685"/>
      <c r="F45" s="685"/>
      <c r="G45" s="685"/>
      <c r="H45" s="746"/>
      <c r="I45" s="685"/>
      <c r="J45" s="148" t="s">
        <v>210</v>
      </c>
      <c r="K45" s="148" t="s">
        <v>223</v>
      </c>
      <c r="L45" s="148" t="s">
        <v>222</v>
      </c>
      <c r="M45" s="148" t="s">
        <v>221</v>
      </c>
      <c r="N45" s="147" t="s">
        <v>209</v>
      </c>
      <c r="O45" s="147" t="s">
        <v>208</v>
      </c>
    </row>
    <row r="46" spans="1:15">
      <c r="A46" s="144" t="s">
        <v>220</v>
      </c>
      <c r="B46" s="144" t="s">
        <v>266</v>
      </c>
      <c r="C46" s="144" t="s">
        <v>219</v>
      </c>
      <c r="D46" s="144" t="s">
        <v>266</v>
      </c>
      <c r="E46" s="144" t="s">
        <v>219</v>
      </c>
      <c r="F46" s="144" t="s">
        <v>272</v>
      </c>
      <c r="G46" s="144"/>
      <c r="H46" s="158" t="s">
        <v>185</v>
      </c>
      <c r="I46" s="144" t="s">
        <v>49</v>
      </c>
      <c r="J46" s="144" t="s">
        <v>242</v>
      </c>
      <c r="K46" s="144" t="s">
        <v>220</v>
      </c>
      <c r="L46" s="144" t="s">
        <v>242</v>
      </c>
      <c r="M46" s="529">
        <v>0</v>
      </c>
      <c r="N46" s="152">
        <v>29364980</v>
      </c>
      <c r="O46" s="529">
        <v>0</v>
      </c>
    </row>
    <row r="47" spans="1:15">
      <c r="A47" s="753" t="s">
        <v>271</v>
      </c>
      <c r="B47" s="754"/>
      <c r="C47" s="754"/>
      <c r="D47" s="754"/>
      <c r="E47" s="754"/>
      <c r="F47" s="754"/>
      <c r="G47" s="754"/>
      <c r="H47" s="754"/>
      <c r="I47" s="754"/>
      <c r="J47" s="754"/>
      <c r="K47" s="754"/>
      <c r="L47" s="754"/>
      <c r="M47" s="754"/>
      <c r="N47" s="754"/>
      <c r="O47" s="755"/>
    </row>
    <row r="48" spans="1:15" ht="13.5" hidden="1" customHeight="1">
      <c r="A48" s="747"/>
      <c r="B48" s="748"/>
      <c r="C48" s="748"/>
      <c r="D48" s="748"/>
      <c r="E48" s="748"/>
      <c r="F48" s="748"/>
      <c r="G48" s="748"/>
      <c r="H48" s="748"/>
      <c r="I48" s="748"/>
      <c r="J48" s="748"/>
      <c r="K48" s="748"/>
      <c r="L48" s="748"/>
      <c r="M48" s="748"/>
      <c r="N48" s="748"/>
      <c r="O48" s="749"/>
    </row>
    <row r="49" spans="1:15" ht="22.5" customHeight="1">
      <c r="A49" s="747" t="s">
        <v>240</v>
      </c>
      <c r="B49" s="748"/>
      <c r="C49" s="748"/>
      <c r="D49" s="748"/>
      <c r="E49" s="748"/>
      <c r="F49" s="748"/>
      <c r="G49" s="748"/>
      <c r="H49" s="748"/>
      <c r="I49" s="748"/>
      <c r="J49" s="748"/>
      <c r="K49" s="748"/>
      <c r="L49" s="748"/>
      <c r="M49" s="748"/>
      <c r="N49" s="748"/>
      <c r="O49" s="749"/>
    </row>
    <row r="50" spans="1:15" ht="13.5" customHeight="1">
      <c r="A50" s="747" t="s">
        <v>228</v>
      </c>
      <c r="B50" s="748"/>
      <c r="C50" s="748"/>
      <c r="D50" s="748"/>
      <c r="E50" s="748"/>
      <c r="F50" s="748"/>
      <c r="G50" s="748"/>
      <c r="H50" s="748"/>
      <c r="I50" s="748"/>
      <c r="J50" s="748"/>
      <c r="K50" s="748"/>
      <c r="L50" s="748"/>
      <c r="M50" s="748"/>
      <c r="N50" s="748"/>
      <c r="O50" s="749"/>
    </row>
    <row r="51" spans="1:15">
      <c r="A51" s="658" t="s">
        <v>23</v>
      </c>
      <c r="B51" s="658" t="s">
        <v>227</v>
      </c>
      <c r="C51" s="658" t="s">
        <v>15</v>
      </c>
      <c r="D51" s="658" t="s">
        <v>13</v>
      </c>
      <c r="E51" s="658" t="s">
        <v>14</v>
      </c>
      <c r="F51" s="658" t="s">
        <v>7</v>
      </c>
      <c r="G51" s="658" t="s">
        <v>18</v>
      </c>
      <c r="H51" s="745" t="s">
        <v>8</v>
      </c>
      <c r="I51" s="658" t="s">
        <v>226</v>
      </c>
      <c r="J51" s="750" t="s">
        <v>225</v>
      </c>
      <c r="K51" s="751"/>
      <c r="L51" s="752"/>
      <c r="M51" s="750" t="s">
        <v>224</v>
      </c>
      <c r="N51" s="751"/>
      <c r="O51" s="752"/>
    </row>
    <row r="52" spans="1:15" ht="24" customHeight="1">
      <c r="A52" s="685"/>
      <c r="B52" s="685"/>
      <c r="C52" s="685"/>
      <c r="D52" s="685"/>
      <c r="E52" s="685"/>
      <c r="F52" s="685"/>
      <c r="G52" s="685"/>
      <c r="H52" s="746"/>
      <c r="I52" s="685"/>
      <c r="J52" s="148" t="s">
        <v>210</v>
      </c>
      <c r="K52" s="148" t="s">
        <v>223</v>
      </c>
      <c r="L52" s="148" t="s">
        <v>222</v>
      </c>
      <c r="M52" s="148" t="s">
        <v>221</v>
      </c>
      <c r="N52" s="147" t="s">
        <v>209</v>
      </c>
      <c r="O52" s="147" t="s">
        <v>208</v>
      </c>
    </row>
    <row r="53" spans="1:15" ht="25.5" customHeight="1">
      <c r="A53" s="144" t="s">
        <v>220</v>
      </c>
      <c r="B53" s="144" t="s">
        <v>266</v>
      </c>
      <c r="C53" s="144" t="s">
        <v>219</v>
      </c>
      <c r="D53" s="144" t="s">
        <v>266</v>
      </c>
      <c r="E53" s="144" t="s">
        <v>219</v>
      </c>
      <c r="F53" s="144" t="s">
        <v>270</v>
      </c>
      <c r="G53" s="144"/>
      <c r="H53" s="530" t="s">
        <v>269</v>
      </c>
      <c r="I53" s="144" t="s">
        <v>49</v>
      </c>
      <c r="J53" s="144" t="s">
        <v>242</v>
      </c>
      <c r="K53" s="144" t="s">
        <v>220</v>
      </c>
      <c r="L53" s="144" t="s">
        <v>220</v>
      </c>
      <c r="M53" s="529">
        <v>0</v>
      </c>
      <c r="N53" s="152">
        <v>2341342.0299999998</v>
      </c>
      <c r="O53" s="152">
        <v>2341342.0299999998</v>
      </c>
    </row>
    <row r="54" spans="1:15">
      <c r="A54" s="753" t="s">
        <v>268</v>
      </c>
      <c r="B54" s="754"/>
      <c r="C54" s="754"/>
      <c r="D54" s="754"/>
      <c r="E54" s="754"/>
      <c r="F54" s="754"/>
      <c r="G54" s="754"/>
      <c r="H54" s="754"/>
      <c r="I54" s="754"/>
      <c r="J54" s="754"/>
      <c r="K54" s="754"/>
      <c r="L54" s="754"/>
      <c r="M54" s="754"/>
      <c r="N54" s="754"/>
      <c r="O54" s="755"/>
    </row>
    <row r="55" spans="1:15">
      <c r="A55" s="747" t="s">
        <v>240</v>
      </c>
      <c r="B55" s="748"/>
      <c r="C55" s="748"/>
      <c r="D55" s="748"/>
      <c r="E55" s="748"/>
      <c r="F55" s="748"/>
      <c r="G55" s="748"/>
      <c r="H55" s="748"/>
      <c r="I55" s="748"/>
      <c r="J55" s="748"/>
      <c r="K55" s="748"/>
      <c r="L55" s="748"/>
      <c r="M55" s="748"/>
      <c r="N55" s="748"/>
      <c r="O55" s="749"/>
    </row>
    <row r="56" spans="1:15">
      <c r="A56" s="753" t="s">
        <v>207</v>
      </c>
      <c r="B56" s="754"/>
      <c r="C56" s="754"/>
      <c r="D56" s="754"/>
      <c r="E56" s="754"/>
      <c r="F56" s="754"/>
      <c r="G56" s="754"/>
      <c r="H56" s="754"/>
      <c r="I56" s="754"/>
      <c r="J56" s="754"/>
      <c r="K56" s="754"/>
      <c r="L56" s="754"/>
      <c r="M56" s="754"/>
      <c r="N56" s="754"/>
      <c r="O56" s="755"/>
    </row>
    <row r="57" spans="1:15">
      <c r="A57" s="747" t="s">
        <v>267</v>
      </c>
      <c r="B57" s="748"/>
      <c r="C57" s="748"/>
      <c r="D57" s="748"/>
      <c r="E57" s="748"/>
      <c r="F57" s="748"/>
      <c r="G57" s="748"/>
      <c r="H57" s="748"/>
      <c r="I57" s="748"/>
      <c r="J57" s="748"/>
      <c r="K57" s="748"/>
      <c r="L57" s="748"/>
      <c r="M57" s="748"/>
      <c r="N57" s="748"/>
      <c r="O57" s="749"/>
    </row>
    <row r="58" spans="1:15">
      <c r="A58" s="658" t="s">
        <v>23</v>
      </c>
      <c r="B58" s="658" t="s">
        <v>227</v>
      </c>
      <c r="C58" s="658" t="s">
        <v>15</v>
      </c>
      <c r="D58" s="658" t="s">
        <v>13</v>
      </c>
      <c r="E58" s="658" t="s">
        <v>14</v>
      </c>
      <c r="F58" s="658" t="s">
        <v>7</v>
      </c>
      <c r="G58" s="658" t="s">
        <v>18</v>
      </c>
      <c r="H58" s="745" t="s">
        <v>8</v>
      </c>
      <c r="I58" s="658" t="s">
        <v>226</v>
      </c>
      <c r="J58" s="750" t="s">
        <v>225</v>
      </c>
      <c r="K58" s="751"/>
      <c r="L58" s="752"/>
      <c r="M58" s="750" t="s">
        <v>224</v>
      </c>
      <c r="N58" s="751"/>
      <c r="O58" s="752"/>
    </row>
    <row r="59" spans="1:15" s="159" customFormat="1" ht="24.75" customHeight="1">
      <c r="A59" s="685"/>
      <c r="B59" s="685"/>
      <c r="C59" s="685"/>
      <c r="D59" s="685"/>
      <c r="E59" s="685"/>
      <c r="F59" s="685"/>
      <c r="G59" s="685"/>
      <c r="H59" s="746"/>
      <c r="I59" s="685"/>
      <c r="J59" s="148" t="s">
        <v>210</v>
      </c>
      <c r="K59" s="148" t="s">
        <v>223</v>
      </c>
      <c r="L59" s="148" t="s">
        <v>222</v>
      </c>
      <c r="M59" s="148" t="s">
        <v>221</v>
      </c>
      <c r="N59" s="147" t="s">
        <v>209</v>
      </c>
      <c r="O59" s="147" t="s">
        <v>208</v>
      </c>
    </row>
    <row r="60" spans="1:15">
      <c r="A60" s="144" t="s">
        <v>220</v>
      </c>
      <c r="B60" s="144" t="s">
        <v>266</v>
      </c>
      <c r="C60" s="144" t="s">
        <v>219</v>
      </c>
      <c r="D60" s="144" t="s">
        <v>266</v>
      </c>
      <c r="E60" s="144" t="s">
        <v>219</v>
      </c>
      <c r="F60" s="144" t="s">
        <v>265</v>
      </c>
      <c r="G60" s="144"/>
      <c r="H60" s="158" t="s">
        <v>47</v>
      </c>
      <c r="I60" s="144" t="s">
        <v>264</v>
      </c>
      <c r="J60" s="143" t="s">
        <v>263</v>
      </c>
      <c r="K60" s="143">
        <v>600</v>
      </c>
      <c r="L60" s="143">
        <v>421</v>
      </c>
      <c r="M60" s="142">
        <v>26418449</v>
      </c>
      <c r="N60" s="142">
        <v>7744271.7999999998</v>
      </c>
      <c r="O60" s="142">
        <v>7744271.7999999998</v>
      </c>
    </row>
    <row r="61" spans="1:15" s="121" customFormat="1" ht="13.5" customHeight="1">
      <c r="A61" s="747" t="s">
        <v>262</v>
      </c>
      <c r="B61" s="748"/>
      <c r="C61" s="748"/>
      <c r="D61" s="748"/>
      <c r="E61" s="748"/>
      <c r="F61" s="748"/>
      <c r="G61" s="748"/>
      <c r="H61" s="748"/>
      <c r="I61" s="748"/>
      <c r="J61" s="748"/>
      <c r="K61" s="748"/>
      <c r="L61" s="748"/>
      <c r="M61" s="748"/>
      <c r="N61" s="748"/>
      <c r="O61" s="749"/>
    </row>
    <row r="62" spans="1:15" s="121" customFormat="1" ht="17.25" customHeight="1">
      <c r="A62" s="747" t="s">
        <v>261</v>
      </c>
      <c r="B62" s="748"/>
      <c r="C62" s="748"/>
      <c r="D62" s="748"/>
      <c r="E62" s="748"/>
      <c r="F62" s="748"/>
      <c r="G62" s="748"/>
      <c r="H62" s="748"/>
      <c r="I62" s="748"/>
      <c r="J62" s="748"/>
      <c r="K62" s="748"/>
      <c r="L62" s="748"/>
      <c r="M62" s="748"/>
      <c r="N62" s="748"/>
      <c r="O62" s="749"/>
    </row>
    <row r="63" spans="1:15" s="121" customFormat="1" ht="13.5" customHeight="1">
      <c r="A63" s="747" t="s">
        <v>260</v>
      </c>
      <c r="B63" s="748"/>
      <c r="C63" s="748"/>
      <c r="D63" s="748"/>
      <c r="E63" s="748"/>
      <c r="F63" s="748"/>
      <c r="G63" s="748"/>
      <c r="H63" s="748"/>
      <c r="I63" s="748"/>
      <c r="J63" s="748"/>
      <c r="K63" s="748"/>
      <c r="L63" s="748"/>
      <c r="M63" s="748"/>
      <c r="N63" s="748"/>
      <c r="O63" s="749"/>
    </row>
    <row r="64" spans="1:15" s="121" customFormat="1" ht="16.5" customHeight="1">
      <c r="A64" s="747" t="s">
        <v>259</v>
      </c>
      <c r="B64" s="748"/>
      <c r="C64" s="748"/>
      <c r="D64" s="748"/>
      <c r="E64" s="748"/>
      <c r="F64" s="748"/>
      <c r="G64" s="748"/>
      <c r="H64" s="748"/>
      <c r="I64" s="748"/>
      <c r="J64" s="748"/>
      <c r="K64" s="748"/>
      <c r="L64" s="748"/>
      <c r="M64" s="748"/>
      <c r="N64" s="748"/>
      <c r="O64" s="749"/>
    </row>
    <row r="65" spans="1:17" s="121" customFormat="1" ht="27.75" customHeight="1">
      <c r="A65" s="747" t="s">
        <v>258</v>
      </c>
      <c r="B65" s="748"/>
      <c r="C65" s="748"/>
      <c r="D65" s="748"/>
      <c r="E65" s="748"/>
      <c r="F65" s="748"/>
      <c r="G65" s="748"/>
      <c r="H65" s="748"/>
      <c r="I65" s="748"/>
      <c r="J65" s="748"/>
      <c r="K65" s="748"/>
      <c r="L65" s="748"/>
      <c r="M65" s="748"/>
      <c r="N65" s="748"/>
      <c r="O65" s="749"/>
    </row>
    <row r="66" spans="1:17" s="121" customFormat="1" ht="17.25" customHeight="1">
      <c r="A66" s="747" t="s">
        <v>245</v>
      </c>
      <c r="B66" s="748"/>
      <c r="C66" s="748"/>
      <c r="D66" s="748"/>
      <c r="E66" s="748"/>
      <c r="F66" s="748"/>
      <c r="G66" s="748"/>
      <c r="H66" s="748"/>
      <c r="I66" s="748"/>
      <c r="J66" s="748"/>
      <c r="K66" s="748"/>
      <c r="L66" s="748"/>
      <c r="M66" s="748"/>
      <c r="N66" s="748"/>
      <c r="O66" s="749"/>
    </row>
    <row r="67" spans="1:17" s="121" customFormat="1" ht="28.5" customHeight="1">
      <c r="A67" s="747" t="s">
        <v>257</v>
      </c>
      <c r="B67" s="748"/>
      <c r="C67" s="748"/>
      <c r="D67" s="748"/>
      <c r="E67" s="748"/>
      <c r="F67" s="748"/>
      <c r="G67" s="748"/>
      <c r="H67" s="748"/>
      <c r="I67" s="748"/>
      <c r="J67" s="748"/>
      <c r="K67" s="748"/>
      <c r="L67" s="748"/>
      <c r="M67" s="748"/>
      <c r="N67" s="748"/>
      <c r="O67" s="749"/>
    </row>
    <row r="68" spans="1:17" s="121" customFormat="1" ht="28.5" customHeight="1">
      <c r="A68" s="658" t="s">
        <v>23</v>
      </c>
      <c r="B68" s="658" t="s">
        <v>227</v>
      </c>
      <c r="C68" s="658" t="s">
        <v>15</v>
      </c>
      <c r="D68" s="658" t="s">
        <v>13</v>
      </c>
      <c r="E68" s="658" t="s">
        <v>14</v>
      </c>
      <c r="F68" s="658" t="s">
        <v>7</v>
      </c>
      <c r="G68" s="658" t="s">
        <v>18</v>
      </c>
      <c r="H68" s="745" t="s">
        <v>8</v>
      </c>
      <c r="I68" s="658" t="s">
        <v>226</v>
      </c>
      <c r="J68" s="750" t="s">
        <v>225</v>
      </c>
      <c r="K68" s="751"/>
      <c r="L68" s="752"/>
      <c r="M68" s="750" t="s">
        <v>224</v>
      </c>
      <c r="N68" s="751"/>
      <c r="O68" s="752"/>
    </row>
    <row r="69" spans="1:17">
      <c r="A69" s="685"/>
      <c r="B69" s="685"/>
      <c r="C69" s="685"/>
      <c r="D69" s="685"/>
      <c r="E69" s="685"/>
      <c r="F69" s="685"/>
      <c r="G69" s="685"/>
      <c r="H69" s="746"/>
      <c r="I69" s="685"/>
      <c r="J69" s="148" t="s">
        <v>210</v>
      </c>
      <c r="K69" s="148" t="s">
        <v>223</v>
      </c>
      <c r="L69" s="148" t="s">
        <v>222</v>
      </c>
      <c r="M69" s="148" t="s">
        <v>221</v>
      </c>
      <c r="N69" s="147" t="s">
        <v>209</v>
      </c>
      <c r="O69" s="147" t="s">
        <v>208</v>
      </c>
    </row>
    <row r="70" spans="1:17">
      <c r="A70" s="143" t="s">
        <v>220</v>
      </c>
      <c r="B70" s="143" t="s">
        <v>251</v>
      </c>
      <c r="C70" s="143" t="s">
        <v>219</v>
      </c>
      <c r="D70" s="143" t="s">
        <v>250</v>
      </c>
      <c r="E70" s="143" t="s">
        <v>220</v>
      </c>
      <c r="F70" s="143" t="s">
        <v>256</v>
      </c>
      <c r="G70" s="143"/>
      <c r="H70" s="157" t="s">
        <v>255</v>
      </c>
      <c r="I70" s="143" t="s">
        <v>115</v>
      </c>
      <c r="J70" s="143" t="s">
        <v>254</v>
      </c>
      <c r="K70" s="143">
        <v>260</v>
      </c>
      <c r="L70" s="143">
        <v>260</v>
      </c>
      <c r="M70" s="142">
        <v>800000</v>
      </c>
      <c r="N70" s="142">
        <v>86165</v>
      </c>
      <c r="O70" s="142">
        <v>86165</v>
      </c>
    </row>
    <row r="71" spans="1:17" ht="13.5" customHeight="1">
      <c r="A71" s="753" t="s">
        <v>253</v>
      </c>
      <c r="B71" s="754"/>
      <c r="C71" s="754"/>
      <c r="D71" s="754"/>
      <c r="E71" s="754"/>
      <c r="F71" s="754"/>
      <c r="G71" s="754"/>
      <c r="H71" s="754"/>
      <c r="I71" s="754"/>
      <c r="J71" s="754"/>
      <c r="K71" s="754"/>
      <c r="L71" s="754"/>
      <c r="M71" s="754"/>
      <c r="N71" s="754"/>
      <c r="O71" s="755"/>
    </row>
    <row r="72" spans="1:17" ht="13.5" customHeight="1">
      <c r="A72" s="747" t="s">
        <v>212</v>
      </c>
      <c r="B72" s="748"/>
      <c r="C72" s="748"/>
      <c r="D72" s="748"/>
      <c r="E72" s="748"/>
      <c r="F72" s="748"/>
      <c r="G72" s="748"/>
      <c r="H72" s="748"/>
      <c r="I72" s="748"/>
      <c r="J72" s="748"/>
      <c r="K72" s="748"/>
      <c r="L72" s="748"/>
      <c r="M72" s="748"/>
      <c r="N72" s="748"/>
      <c r="O72" s="749"/>
    </row>
    <row r="73" spans="1:17" ht="13.5" customHeight="1">
      <c r="A73" s="747" t="s">
        <v>252</v>
      </c>
      <c r="B73" s="748"/>
      <c r="C73" s="748"/>
      <c r="D73" s="748"/>
      <c r="E73" s="748"/>
      <c r="F73" s="748"/>
      <c r="G73" s="748"/>
      <c r="H73" s="748"/>
      <c r="I73" s="748"/>
      <c r="J73" s="748"/>
      <c r="K73" s="748"/>
      <c r="L73" s="748"/>
      <c r="M73" s="748"/>
      <c r="N73" s="748"/>
      <c r="O73" s="749"/>
    </row>
    <row r="74" spans="1:17" ht="13.5" customHeight="1">
      <c r="A74" s="756" t="s">
        <v>228</v>
      </c>
      <c r="B74" s="757"/>
      <c r="C74" s="757"/>
      <c r="D74" s="757"/>
      <c r="E74" s="757"/>
      <c r="F74" s="757"/>
      <c r="G74" s="757"/>
      <c r="H74" s="757"/>
      <c r="I74" s="757"/>
      <c r="J74" s="757"/>
      <c r="K74" s="757"/>
      <c r="L74" s="757"/>
      <c r="M74" s="757"/>
      <c r="N74" s="757"/>
      <c r="O74" s="758"/>
    </row>
    <row r="75" spans="1:17">
      <c r="A75" s="658" t="s">
        <v>23</v>
      </c>
      <c r="B75" s="658" t="s">
        <v>227</v>
      </c>
      <c r="C75" s="658" t="s">
        <v>15</v>
      </c>
      <c r="D75" s="658" t="s">
        <v>13</v>
      </c>
      <c r="E75" s="658" t="s">
        <v>14</v>
      </c>
      <c r="F75" s="658" t="s">
        <v>7</v>
      </c>
      <c r="G75" s="658" t="s">
        <v>18</v>
      </c>
      <c r="H75" s="745" t="s">
        <v>8</v>
      </c>
      <c r="I75" s="658" t="s">
        <v>226</v>
      </c>
      <c r="J75" s="750" t="s">
        <v>225</v>
      </c>
      <c r="K75" s="751"/>
      <c r="L75" s="752"/>
      <c r="M75" s="750" t="s">
        <v>224</v>
      </c>
      <c r="N75" s="751"/>
      <c r="O75" s="752"/>
    </row>
    <row r="76" spans="1:17">
      <c r="A76" s="685"/>
      <c r="B76" s="685"/>
      <c r="C76" s="685"/>
      <c r="D76" s="685"/>
      <c r="E76" s="685"/>
      <c r="F76" s="685"/>
      <c r="G76" s="685"/>
      <c r="H76" s="746"/>
      <c r="I76" s="685"/>
      <c r="J76" s="148" t="s">
        <v>210</v>
      </c>
      <c r="K76" s="148" t="s">
        <v>223</v>
      </c>
      <c r="L76" s="148" t="s">
        <v>222</v>
      </c>
      <c r="M76" s="148" t="s">
        <v>221</v>
      </c>
      <c r="N76" s="147" t="s">
        <v>209</v>
      </c>
      <c r="O76" s="147" t="s">
        <v>208</v>
      </c>
    </row>
    <row r="77" spans="1:17" ht="25.5">
      <c r="A77" s="146" t="s">
        <v>220</v>
      </c>
      <c r="B77" s="146" t="s">
        <v>251</v>
      </c>
      <c r="C77" s="146" t="s">
        <v>219</v>
      </c>
      <c r="D77" s="146" t="s">
        <v>250</v>
      </c>
      <c r="E77" s="146" t="s">
        <v>220</v>
      </c>
      <c r="F77" s="146" t="s">
        <v>249</v>
      </c>
      <c r="G77" s="146"/>
      <c r="H77" s="145" t="s">
        <v>48</v>
      </c>
      <c r="I77" s="146" t="s">
        <v>49</v>
      </c>
      <c r="J77" s="144" t="s">
        <v>248</v>
      </c>
      <c r="K77" s="144">
        <v>10</v>
      </c>
      <c r="L77" s="144">
        <v>13</v>
      </c>
      <c r="M77" s="152">
        <v>29232298</v>
      </c>
      <c r="N77" s="154">
        <v>5449358.4499999993</v>
      </c>
      <c r="O77" s="154">
        <v>5449358.4499999993</v>
      </c>
    </row>
    <row r="78" spans="1:17" ht="13.5" customHeight="1">
      <c r="A78" s="747" t="s">
        <v>247</v>
      </c>
      <c r="B78" s="748"/>
      <c r="C78" s="748"/>
      <c r="D78" s="748"/>
      <c r="E78" s="748"/>
      <c r="F78" s="748"/>
      <c r="G78" s="748"/>
      <c r="H78" s="748"/>
      <c r="I78" s="748"/>
      <c r="J78" s="748"/>
      <c r="K78" s="748"/>
      <c r="L78" s="748"/>
      <c r="M78" s="748"/>
      <c r="N78" s="748"/>
      <c r="O78" s="749"/>
    </row>
    <row r="79" spans="1:17" ht="13.5" customHeight="1">
      <c r="A79" s="747" t="s">
        <v>212</v>
      </c>
      <c r="B79" s="748"/>
      <c r="C79" s="748"/>
      <c r="D79" s="748"/>
      <c r="E79" s="748"/>
      <c r="F79" s="748"/>
      <c r="G79" s="748"/>
      <c r="H79" s="748"/>
      <c r="I79" s="748"/>
      <c r="J79" s="748"/>
      <c r="K79" s="748"/>
      <c r="L79" s="748"/>
      <c r="M79" s="748"/>
      <c r="N79" s="748"/>
      <c r="O79" s="749"/>
    </row>
    <row r="80" spans="1:17" ht="12.75" customHeight="1">
      <c r="A80" s="747" t="s">
        <v>246</v>
      </c>
      <c r="B80" s="748"/>
      <c r="C80" s="748"/>
      <c r="D80" s="748"/>
      <c r="E80" s="748"/>
      <c r="F80" s="748"/>
      <c r="G80" s="748"/>
      <c r="H80" s="748"/>
      <c r="I80" s="748"/>
      <c r="J80" s="748"/>
      <c r="K80" s="748"/>
      <c r="L80" s="748"/>
      <c r="M80" s="748"/>
      <c r="N80" s="748"/>
      <c r="O80" s="749"/>
      <c r="Q80"/>
    </row>
    <row r="81" spans="1:15" ht="15" customHeight="1">
      <c r="A81" s="747" t="s">
        <v>245</v>
      </c>
      <c r="B81" s="748"/>
      <c r="C81" s="748"/>
      <c r="D81" s="748"/>
      <c r="E81" s="748"/>
      <c r="F81" s="748"/>
      <c r="G81" s="748"/>
      <c r="H81" s="748"/>
      <c r="I81" s="748"/>
      <c r="J81" s="748"/>
      <c r="K81" s="748"/>
      <c r="L81" s="748"/>
      <c r="M81" s="748"/>
      <c r="N81" s="748"/>
      <c r="O81" s="749"/>
    </row>
    <row r="82" spans="1:15" s="107" customFormat="1" ht="24.75" customHeight="1">
      <c r="A82" s="747" t="s">
        <v>244</v>
      </c>
      <c r="B82" s="748"/>
      <c r="C82" s="748"/>
      <c r="D82" s="748"/>
      <c r="E82" s="748"/>
      <c r="F82" s="748"/>
      <c r="G82" s="748"/>
      <c r="H82" s="748"/>
      <c r="I82" s="748"/>
      <c r="J82" s="748"/>
      <c r="K82" s="748"/>
      <c r="L82" s="748"/>
      <c r="M82" s="748"/>
      <c r="N82" s="748"/>
      <c r="O82" s="749"/>
    </row>
    <row r="83" spans="1:15" s="107" customFormat="1" ht="20.25" customHeight="1">
      <c r="A83" s="658" t="s">
        <v>23</v>
      </c>
      <c r="B83" s="658" t="s">
        <v>227</v>
      </c>
      <c r="C83" s="658" t="s">
        <v>15</v>
      </c>
      <c r="D83" s="658" t="s">
        <v>13</v>
      </c>
      <c r="E83" s="658" t="s">
        <v>14</v>
      </c>
      <c r="F83" s="658" t="s">
        <v>7</v>
      </c>
      <c r="G83" s="658" t="s">
        <v>18</v>
      </c>
      <c r="H83" s="745" t="s">
        <v>8</v>
      </c>
      <c r="I83" s="658" t="s">
        <v>226</v>
      </c>
      <c r="J83" s="750" t="s">
        <v>225</v>
      </c>
      <c r="K83" s="751"/>
      <c r="L83" s="752"/>
      <c r="M83" s="750" t="s">
        <v>224</v>
      </c>
      <c r="N83" s="751"/>
      <c r="O83" s="752"/>
    </row>
    <row r="84" spans="1:15" s="107" customFormat="1" ht="24" customHeight="1">
      <c r="A84" s="685"/>
      <c r="B84" s="685"/>
      <c r="C84" s="685"/>
      <c r="D84" s="685"/>
      <c r="E84" s="685"/>
      <c r="F84" s="685"/>
      <c r="G84" s="685"/>
      <c r="H84" s="746"/>
      <c r="I84" s="685"/>
      <c r="J84" s="148" t="s">
        <v>210</v>
      </c>
      <c r="K84" s="148" t="s">
        <v>223</v>
      </c>
      <c r="L84" s="148" t="s">
        <v>222</v>
      </c>
      <c r="M84" s="148" t="s">
        <v>221</v>
      </c>
      <c r="N84" s="147" t="s">
        <v>209</v>
      </c>
      <c r="O84" s="147" t="s">
        <v>208</v>
      </c>
    </row>
    <row r="85" spans="1:15" ht="22.5" customHeight="1">
      <c r="A85" s="144" t="s">
        <v>220</v>
      </c>
      <c r="B85" s="144" t="s">
        <v>220</v>
      </c>
      <c r="C85" s="156">
        <v>2</v>
      </c>
      <c r="D85" s="144" t="s">
        <v>218</v>
      </c>
      <c r="E85" s="144" t="s">
        <v>217</v>
      </c>
      <c r="F85" s="144" t="s">
        <v>243</v>
      </c>
      <c r="G85" s="144"/>
      <c r="H85" s="153" t="s">
        <v>187</v>
      </c>
      <c r="I85" s="144" t="s">
        <v>49</v>
      </c>
      <c r="J85" s="144" t="s">
        <v>242</v>
      </c>
      <c r="K85" s="144" t="s">
        <v>220</v>
      </c>
      <c r="L85" s="144" t="s">
        <v>220</v>
      </c>
      <c r="M85" s="529">
        <v>0</v>
      </c>
      <c r="N85" s="152">
        <v>4426.6099999999997</v>
      </c>
      <c r="O85" s="152">
        <v>4426.6099999999997</v>
      </c>
    </row>
    <row r="86" spans="1:15" ht="13.5" customHeight="1">
      <c r="A86" s="747" t="s">
        <v>241</v>
      </c>
      <c r="B86" s="748"/>
      <c r="C86" s="748"/>
      <c r="D86" s="748"/>
      <c r="E86" s="748"/>
      <c r="F86" s="748"/>
      <c r="G86" s="748"/>
      <c r="H86" s="748"/>
      <c r="I86" s="748"/>
      <c r="J86" s="748"/>
      <c r="K86" s="748"/>
      <c r="L86" s="748"/>
      <c r="M86" s="748"/>
      <c r="N86" s="748"/>
      <c r="O86" s="749"/>
    </row>
    <row r="87" spans="1:15" ht="13.5" customHeight="1">
      <c r="A87" s="747" t="s">
        <v>240</v>
      </c>
      <c r="B87" s="748"/>
      <c r="C87" s="748"/>
      <c r="D87" s="748"/>
      <c r="E87" s="748"/>
      <c r="F87" s="748"/>
      <c r="G87" s="748"/>
      <c r="H87" s="748"/>
      <c r="I87" s="748"/>
      <c r="J87" s="748"/>
      <c r="K87" s="748"/>
      <c r="L87" s="748"/>
      <c r="M87" s="748"/>
      <c r="N87" s="748"/>
      <c r="O87" s="749"/>
    </row>
    <row r="88" spans="1:15" ht="13.5" customHeight="1">
      <c r="A88" s="747" t="s">
        <v>207</v>
      </c>
      <c r="B88" s="748"/>
      <c r="C88" s="748"/>
      <c r="D88" s="748"/>
      <c r="E88" s="748"/>
      <c r="F88" s="748"/>
      <c r="G88" s="748"/>
      <c r="H88" s="748"/>
      <c r="I88" s="748"/>
      <c r="J88" s="748"/>
      <c r="K88" s="748"/>
      <c r="L88" s="748"/>
      <c r="M88" s="748"/>
      <c r="N88" s="748"/>
      <c r="O88" s="749"/>
    </row>
    <row r="89" spans="1:15" ht="13.5" customHeight="1">
      <c r="A89" s="747" t="s">
        <v>239</v>
      </c>
      <c r="B89" s="748"/>
      <c r="C89" s="748"/>
      <c r="D89" s="748"/>
      <c r="E89" s="748"/>
      <c r="F89" s="748"/>
      <c r="G89" s="748"/>
      <c r="H89" s="748"/>
      <c r="I89" s="748"/>
      <c r="J89" s="748"/>
      <c r="K89" s="748"/>
      <c r="L89" s="748"/>
      <c r="M89" s="748"/>
      <c r="N89" s="748"/>
      <c r="O89" s="749"/>
    </row>
    <row r="90" spans="1:15">
      <c r="A90" s="658" t="s">
        <v>23</v>
      </c>
      <c r="B90" s="658" t="s">
        <v>227</v>
      </c>
      <c r="C90" s="658" t="s">
        <v>15</v>
      </c>
      <c r="D90" s="658" t="s">
        <v>13</v>
      </c>
      <c r="E90" s="658" t="s">
        <v>14</v>
      </c>
      <c r="F90" s="658" t="s">
        <v>7</v>
      </c>
      <c r="G90" s="658" t="s">
        <v>18</v>
      </c>
      <c r="H90" s="745" t="s">
        <v>8</v>
      </c>
      <c r="I90" s="658" t="s">
        <v>226</v>
      </c>
      <c r="J90" s="750" t="s">
        <v>225</v>
      </c>
      <c r="K90" s="751"/>
      <c r="L90" s="752"/>
      <c r="M90" s="750" t="s">
        <v>224</v>
      </c>
      <c r="N90" s="751"/>
      <c r="O90" s="752"/>
    </row>
    <row r="91" spans="1:15" ht="24" customHeight="1">
      <c r="A91" s="685"/>
      <c r="B91" s="685"/>
      <c r="C91" s="685"/>
      <c r="D91" s="685"/>
      <c r="E91" s="685"/>
      <c r="F91" s="685"/>
      <c r="G91" s="685"/>
      <c r="H91" s="746"/>
      <c r="I91" s="685"/>
      <c r="J91" s="148" t="s">
        <v>210</v>
      </c>
      <c r="K91" s="148" t="s">
        <v>223</v>
      </c>
      <c r="L91" s="148" t="s">
        <v>222</v>
      </c>
      <c r="M91" s="148" t="s">
        <v>221</v>
      </c>
      <c r="N91" s="147" t="s">
        <v>209</v>
      </c>
      <c r="O91" s="147" t="s">
        <v>208</v>
      </c>
    </row>
    <row r="92" spans="1:15" ht="24" customHeight="1">
      <c r="A92" s="146">
        <v>1</v>
      </c>
      <c r="B92" s="146">
        <v>1</v>
      </c>
      <c r="C92" s="146">
        <v>2</v>
      </c>
      <c r="D92" s="146">
        <v>6</v>
      </c>
      <c r="E92" s="146">
        <v>9</v>
      </c>
      <c r="F92" s="146">
        <v>228</v>
      </c>
      <c r="G92" s="146"/>
      <c r="H92" s="155" t="s">
        <v>238</v>
      </c>
      <c r="I92" s="146" t="s">
        <v>49</v>
      </c>
      <c r="J92" s="144" t="s">
        <v>219</v>
      </c>
      <c r="K92" s="144" t="s">
        <v>266</v>
      </c>
      <c r="L92" s="144" t="s">
        <v>251</v>
      </c>
      <c r="M92" s="152">
        <v>1728143</v>
      </c>
      <c r="N92" s="154">
        <v>686037.21</v>
      </c>
      <c r="O92" s="154">
        <v>686037.21</v>
      </c>
    </row>
    <row r="93" spans="1:15" s="121" customFormat="1" ht="13.5" customHeight="1">
      <c r="A93" s="747" t="s">
        <v>236</v>
      </c>
      <c r="B93" s="748"/>
      <c r="C93" s="748"/>
      <c r="D93" s="748"/>
      <c r="E93" s="748"/>
      <c r="F93" s="748"/>
      <c r="G93" s="748"/>
      <c r="H93" s="748"/>
      <c r="I93" s="748"/>
      <c r="J93" s="748"/>
      <c r="K93" s="748"/>
      <c r="L93" s="748"/>
      <c r="M93" s="748"/>
      <c r="N93" s="748"/>
      <c r="O93" s="749"/>
    </row>
    <row r="94" spans="1:15" s="121" customFormat="1" ht="13.5" customHeight="1">
      <c r="A94" s="747" t="s">
        <v>212</v>
      </c>
      <c r="B94" s="748"/>
      <c r="C94" s="748"/>
      <c r="D94" s="748"/>
      <c r="E94" s="748"/>
      <c r="F94" s="748"/>
      <c r="G94" s="748"/>
      <c r="H94" s="748"/>
      <c r="I94" s="748"/>
      <c r="J94" s="748"/>
      <c r="K94" s="748"/>
      <c r="L94" s="748"/>
      <c r="M94" s="748"/>
      <c r="N94" s="748"/>
      <c r="O94" s="749"/>
    </row>
    <row r="95" spans="1:15" s="121" customFormat="1" ht="13.5" customHeight="1">
      <c r="A95" s="747" t="s">
        <v>235</v>
      </c>
      <c r="B95" s="748"/>
      <c r="C95" s="748"/>
      <c r="D95" s="748"/>
      <c r="E95" s="748"/>
      <c r="F95" s="748"/>
      <c r="G95" s="748"/>
      <c r="H95" s="748"/>
      <c r="I95" s="748"/>
      <c r="J95" s="748"/>
      <c r="K95" s="748"/>
      <c r="L95" s="748"/>
      <c r="M95" s="748"/>
      <c r="N95" s="748"/>
      <c r="O95" s="749"/>
    </row>
    <row r="96" spans="1:15" ht="12.75" customHeight="1">
      <c r="A96" s="747" t="s">
        <v>207</v>
      </c>
      <c r="B96" s="748"/>
      <c r="C96" s="748"/>
      <c r="D96" s="748"/>
      <c r="E96" s="748"/>
      <c r="F96" s="748"/>
      <c r="G96" s="748"/>
      <c r="H96" s="748"/>
      <c r="I96" s="748"/>
      <c r="J96" s="748"/>
      <c r="K96" s="748"/>
      <c r="L96" s="748"/>
      <c r="M96" s="748"/>
      <c r="N96" s="748"/>
      <c r="O96" s="749"/>
    </row>
    <row r="97" spans="1:19" ht="25.5" customHeight="1">
      <c r="A97" s="747" t="s">
        <v>234</v>
      </c>
      <c r="B97" s="748"/>
      <c r="C97" s="748"/>
      <c r="D97" s="748"/>
      <c r="E97" s="748"/>
      <c r="F97" s="748"/>
      <c r="G97" s="748"/>
      <c r="H97" s="748"/>
      <c r="I97" s="748"/>
      <c r="J97" s="748"/>
      <c r="K97" s="748"/>
      <c r="L97" s="748"/>
      <c r="M97" s="748"/>
      <c r="N97" s="748"/>
      <c r="O97" s="749"/>
    </row>
    <row r="98" spans="1:19">
      <c r="A98" s="658" t="s">
        <v>23</v>
      </c>
      <c r="B98" s="658" t="s">
        <v>227</v>
      </c>
      <c r="C98" s="658" t="s">
        <v>15</v>
      </c>
      <c r="D98" s="658" t="s">
        <v>13</v>
      </c>
      <c r="E98" s="658" t="s">
        <v>14</v>
      </c>
      <c r="F98" s="658" t="s">
        <v>7</v>
      </c>
      <c r="G98" s="658" t="s">
        <v>18</v>
      </c>
      <c r="H98" s="745" t="s">
        <v>8</v>
      </c>
      <c r="I98" s="658" t="s">
        <v>226</v>
      </c>
      <c r="J98" s="750" t="s">
        <v>225</v>
      </c>
      <c r="K98" s="751"/>
      <c r="L98" s="752"/>
      <c r="M98" s="750" t="s">
        <v>224</v>
      </c>
      <c r="N98" s="751"/>
      <c r="O98" s="752"/>
    </row>
    <row r="99" spans="1:19" s="107" customFormat="1" ht="22.5" customHeight="1">
      <c r="A99" s="685"/>
      <c r="B99" s="685"/>
      <c r="C99" s="685"/>
      <c r="D99" s="685"/>
      <c r="E99" s="685"/>
      <c r="F99" s="685"/>
      <c r="G99" s="685"/>
      <c r="H99" s="746"/>
      <c r="I99" s="685"/>
      <c r="J99" s="148" t="s">
        <v>210</v>
      </c>
      <c r="K99" s="148" t="s">
        <v>223</v>
      </c>
      <c r="L99" s="148" t="s">
        <v>222</v>
      </c>
      <c r="M99" s="148" t="s">
        <v>221</v>
      </c>
      <c r="N99" s="304" t="s">
        <v>209</v>
      </c>
      <c r="O99" s="304" t="s">
        <v>208</v>
      </c>
    </row>
    <row r="100" spans="1:19" ht="22.5" customHeight="1">
      <c r="A100" s="146">
        <v>1</v>
      </c>
      <c r="B100" s="146">
        <v>1</v>
      </c>
      <c r="C100" s="146">
        <v>2</v>
      </c>
      <c r="D100" s="146">
        <v>6</v>
      </c>
      <c r="E100" s="146">
        <v>9</v>
      </c>
      <c r="F100" s="144" t="s">
        <v>233</v>
      </c>
      <c r="G100" s="144"/>
      <c r="H100" s="153" t="s">
        <v>232</v>
      </c>
      <c r="I100" s="144" t="s">
        <v>115</v>
      </c>
      <c r="J100" s="144" t="s">
        <v>231</v>
      </c>
      <c r="K100" s="144">
        <v>360</v>
      </c>
      <c r="L100" s="144">
        <v>963</v>
      </c>
      <c r="M100" s="152">
        <v>4925135</v>
      </c>
      <c r="N100" s="152">
        <v>1934392.55</v>
      </c>
      <c r="O100" s="152">
        <v>1934392.55</v>
      </c>
    </row>
    <row r="101" spans="1:19" ht="13.5" customHeight="1">
      <c r="A101" s="753" t="s">
        <v>230</v>
      </c>
      <c r="B101" s="754"/>
      <c r="C101" s="754"/>
      <c r="D101" s="754"/>
      <c r="E101" s="754"/>
      <c r="F101" s="754"/>
      <c r="G101" s="754"/>
      <c r="H101" s="754"/>
      <c r="I101" s="754"/>
      <c r="J101" s="754"/>
      <c r="K101" s="754"/>
      <c r="L101" s="754"/>
      <c r="M101" s="754"/>
      <c r="N101" s="754"/>
      <c r="O101" s="755"/>
    </row>
    <row r="102" spans="1:19" ht="13.5" customHeight="1">
      <c r="A102" s="747" t="s">
        <v>212</v>
      </c>
      <c r="B102" s="748"/>
      <c r="C102" s="748"/>
      <c r="D102" s="748"/>
      <c r="E102" s="748"/>
      <c r="F102" s="748"/>
      <c r="G102" s="748"/>
      <c r="H102" s="748"/>
      <c r="I102" s="748"/>
      <c r="J102" s="748"/>
      <c r="K102" s="748"/>
      <c r="L102" s="748"/>
      <c r="M102" s="748"/>
      <c r="N102" s="748"/>
      <c r="O102" s="749"/>
    </row>
    <row r="103" spans="1:19" ht="12.75" customHeight="1">
      <c r="A103" s="747" t="s">
        <v>229</v>
      </c>
      <c r="B103" s="748"/>
      <c r="C103" s="748"/>
      <c r="D103" s="748"/>
      <c r="E103" s="748"/>
      <c r="F103" s="748"/>
      <c r="G103" s="748"/>
      <c r="H103" s="748"/>
      <c r="I103" s="748"/>
      <c r="J103" s="748"/>
      <c r="K103" s="748"/>
      <c r="L103" s="748"/>
      <c r="M103" s="748"/>
      <c r="N103" s="748"/>
      <c r="O103" s="749"/>
    </row>
    <row r="104" spans="1:19" ht="13.5" customHeight="1">
      <c r="A104" s="747" t="s">
        <v>228</v>
      </c>
      <c r="B104" s="748"/>
      <c r="C104" s="748"/>
      <c r="D104" s="748"/>
      <c r="E104" s="748"/>
      <c r="F104" s="748"/>
      <c r="G104" s="748"/>
      <c r="H104" s="748"/>
      <c r="I104" s="748"/>
      <c r="J104" s="748"/>
      <c r="K104" s="748"/>
      <c r="L104" s="748"/>
      <c r="M104" s="748"/>
      <c r="N104" s="748"/>
      <c r="O104" s="749"/>
    </row>
    <row r="105" spans="1:19">
      <c r="A105" s="658" t="s">
        <v>23</v>
      </c>
      <c r="B105" s="658" t="s">
        <v>227</v>
      </c>
      <c r="C105" s="658" t="s">
        <v>15</v>
      </c>
      <c r="D105" s="658" t="s">
        <v>13</v>
      </c>
      <c r="E105" s="658" t="s">
        <v>14</v>
      </c>
      <c r="F105" s="658" t="s">
        <v>7</v>
      </c>
      <c r="G105" s="658" t="s">
        <v>18</v>
      </c>
      <c r="H105" s="745" t="s">
        <v>8</v>
      </c>
      <c r="I105" s="658" t="s">
        <v>226</v>
      </c>
      <c r="J105" s="750" t="s">
        <v>225</v>
      </c>
      <c r="K105" s="751"/>
      <c r="L105" s="752"/>
      <c r="M105" s="750" t="s">
        <v>224</v>
      </c>
      <c r="N105" s="751"/>
      <c r="O105" s="752"/>
    </row>
    <row r="106" spans="1:19">
      <c r="A106" s="685"/>
      <c r="B106" s="685"/>
      <c r="C106" s="685"/>
      <c r="D106" s="685"/>
      <c r="E106" s="685"/>
      <c r="F106" s="685"/>
      <c r="G106" s="685"/>
      <c r="H106" s="746"/>
      <c r="I106" s="685"/>
      <c r="J106" s="148" t="s">
        <v>210</v>
      </c>
      <c r="K106" s="148" t="s">
        <v>223</v>
      </c>
      <c r="L106" s="148" t="s">
        <v>222</v>
      </c>
      <c r="M106" s="148" t="s">
        <v>221</v>
      </c>
      <c r="N106" s="147" t="s">
        <v>209</v>
      </c>
      <c r="O106" s="147" t="s">
        <v>208</v>
      </c>
    </row>
    <row r="107" spans="1:19">
      <c r="A107" s="146" t="s">
        <v>220</v>
      </c>
      <c r="B107" s="146" t="s">
        <v>220</v>
      </c>
      <c r="C107" s="146" t="s">
        <v>219</v>
      </c>
      <c r="D107" s="146" t="s">
        <v>218</v>
      </c>
      <c r="E107" s="146" t="s">
        <v>217</v>
      </c>
      <c r="F107" s="146" t="s">
        <v>216</v>
      </c>
      <c r="G107" s="146"/>
      <c r="H107" s="145" t="s">
        <v>50</v>
      </c>
      <c r="I107" s="144" t="s">
        <v>215</v>
      </c>
      <c r="J107" s="142" t="s">
        <v>214</v>
      </c>
      <c r="K107" s="142">
        <v>6892</v>
      </c>
      <c r="L107" s="142">
        <v>18895</v>
      </c>
      <c r="M107" s="142">
        <v>79252188</v>
      </c>
      <c r="N107" s="141">
        <v>25826136.969999995</v>
      </c>
      <c r="O107" s="141">
        <v>25202404.469999995</v>
      </c>
    </row>
    <row r="108" spans="1:19" s="121" customFormat="1" ht="13.5" customHeight="1">
      <c r="A108" s="753" t="s">
        <v>213</v>
      </c>
      <c r="B108" s="754"/>
      <c r="C108" s="754"/>
      <c r="D108" s="754"/>
      <c r="E108" s="754"/>
      <c r="F108" s="754"/>
      <c r="G108" s="754"/>
      <c r="H108" s="754"/>
      <c r="I108" s="754"/>
      <c r="J108" s="754"/>
      <c r="K108" s="754"/>
      <c r="L108" s="754"/>
      <c r="M108" s="754"/>
      <c r="N108" s="754"/>
      <c r="O108" s="755"/>
    </row>
    <row r="109" spans="1:19" s="121" customFormat="1" ht="13.5" customHeight="1">
      <c r="A109" s="747" t="s">
        <v>212</v>
      </c>
      <c r="B109" s="748"/>
      <c r="C109" s="748"/>
      <c r="D109" s="748"/>
      <c r="E109" s="748"/>
      <c r="F109" s="748"/>
      <c r="G109" s="748"/>
      <c r="H109" s="748"/>
      <c r="I109" s="748"/>
      <c r="J109" s="748"/>
      <c r="K109" s="748"/>
      <c r="L109" s="748"/>
      <c r="M109" s="748"/>
      <c r="N109" s="748"/>
      <c r="O109" s="749"/>
    </row>
    <row r="110" spans="1:19" s="121" customFormat="1" ht="62.25" customHeight="1">
      <c r="A110" s="747" t="s">
        <v>211</v>
      </c>
      <c r="B110" s="748"/>
      <c r="C110" s="748"/>
      <c r="D110" s="748"/>
      <c r="E110" s="748"/>
      <c r="F110" s="748"/>
      <c r="G110" s="748"/>
      <c r="H110" s="748"/>
      <c r="I110" s="748"/>
      <c r="J110" s="748"/>
      <c r="K110" s="748"/>
      <c r="L110" s="748"/>
      <c r="M110" s="748"/>
      <c r="N110" s="748"/>
      <c r="O110" s="749"/>
      <c r="Q110" s="107"/>
      <c r="R110" s="107"/>
      <c r="S110" s="107"/>
    </row>
    <row r="111" spans="1:19" ht="4.5" hidden="1" customHeight="1">
      <c r="A111" s="753"/>
      <c r="B111" s="754"/>
      <c r="C111" s="754"/>
      <c r="D111" s="754"/>
      <c r="E111" s="754"/>
      <c r="F111" s="754"/>
      <c r="G111" s="754"/>
      <c r="H111" s="754"/>
      <c r="I111" s="754"/>
      <c r="J111" s="754"/>
      <c r="K111" s="754"/>
      <c r="L111" s="754"/>
      <c r="M111" s="754"/>
      <c r="N111" s="754"/>
      <c r="O111" s="755"/>
      <c r="Q111" s="107"/>
      <c r="R111" s="107"/>
      <c r="S111" s="107"/>
    </row>
    <row r="112" spans="1:19" ht="11.25" customHeight="1">
      <c r="A112" s="747" t="s">
        <v>207</v>
      </c>
      <c r="B112" s="748"/>
      <c r="C112" s="748"/>
      <c r="D112" s="748"/>
      <c r="E112" s="748"/>
      <c r="F112" s="748"/>
      <c r="G112" s="748"/>
      <c r="H112" s="748"/>
      <c r="I112" s="748"/>
      <c r="J112" s="748"/>
      <c r="K112" s="748"/>
      <c r="L112" s="748"/>
      <c r="M112" s="748"/>
      <c r="N112" s="748"/>
      <c r="O112" s="749"/>
      <c r="Q112" s="107"/>
      <c r="R112" s="107"/>
      <c r="S112" s="107"/>
    </row>
    <row r="113" spans="1:19" ht="15.75" customHeight="1">
      <c r="A113" s="753" t="s">
        <v>206</v>
      </c>
      <c r="B113" s="754"/>
      <c r="C113" s="754"/>
      <c r="D113" s="754"/>
      <c r="E113" s="754"/>
      <c r="F113" s="754"/>
      <c r="G113" s="754"/>
      <c r="H113" s="754"/>
      <c r="I113" s="754"/>
      <c r="J113" s="754"/>
      <c r="K113" s="754"/>
      <c r="L113" s="754"/>
      <c r="M113" s="754"/>
      <c r="N113" s="754"/>
      <c r="O113" s="755"/>
      <c r="Q113" s="107"/>
      <c r="R113" s="107"/>
      <c r="S113" s="107"/>
    </row>
    <row r="114" spans="1:19" ht="21.75" customHeight="1">
      <c r="A114" s="760" t="s">
        <v>205</v>
      </c>
      <c r="B114" s="761"/>
      <c r="C114" s="761"/>
      <c r="D114" s="761"/>
      <c r="E114" s="761"/>
      <c r="F114" s="761"/>
      <c r="G114" s="761"/>
      <c r="H114" s="761"/>
      <c r="I114" s="761"/>
      <c r="J114" s="761"/>
      <c r="K114" s="761"/>
      <c r="L114" s="761"/>
      <c r="M114" s="761"/>
      <c r="N114" s="761"/>
      <c r="O114" s="762"/>
      <c r="Q114" s="107"/>
      <c r="R114" s="107"/>
      <c r="S114" s="107"/>
    </row>
    <row r="115" spans="1:19" ht="12.75" customHeight="1">
      <c r="A115" s="136"/>
      <c r="B115" s="136"/>
      <c r="C115" s="136"/>
      <c r="D115" s="136"/>
      <c r="E115" s="134"/>
      <c r="F115" s="134"/>
      <c r="G115" s="134"/>
      <c r="H115" s="134"/>
      <c r="I115" s="134"/>
      <c r="J115" s="135"/>
      <c r="K115" s="134"/>
      <c r="L115" s="134"/>
      <c r="M115" s="135"/>
      <c r="N115" s="134"/>
      <c r="O115" s="134"/>
    </row>
    <row r="116" spans="1:19" ht="10.5" customHeight="1">
      <c r="A116" s="133"/>
      <c r="B116" s="133"/>
      <c r="C116" s="133"/>
      <c r="D116" s="132"/>
      <c r="E116" s="131"/>
      <c r="F116" s="30"/>
      <c r="G116" s="30"/>
      <c r="H116" s="30"/>
      <c r="I116" s="129"/>
      <c r="J116" s="130"/>
      <c r="K116" s="129"/>
      <c r="L116" s="129"/>
      <c r="M116" s="130"/>
      <c r="N116" s="129"/>
      <c r="O116" s="129"/>
    </row>
    <row r="117" spans="1:19">
      <c r="A117" s="128"/>
      <c r="B117" s="128"/>
      <c r="C117" s="128"/>
      <c r="D117" s="3"/>
      <c r="E117" s="127"/>
      <c r="F117" s="126"/>
      <c r="G117" s="126"/>
      <c r="H117" s="126"/>
      <c r="I117" s="763"/>
      <c r="J117" s="763"/>
      <c r="K117" s="763"/>
      <c r="L117" s="763"/>
      <c r="M117" s="125"/>
      <c r="N117" s="124"/>
      <c r="O117" s="124"/>
    </row>
    <row r="118" spans="1:19">
      <c r="A118" s="759"/>
      <c r="B118" s="759"/>
      <c r="C118" s="759"/>
      <c r="D118" s="759"/>
      <c r="E118" s="759"/>
      <c r="F118" s="759"/>
      <c r="G118" s="759"/>
      <c r="H118" s="759"/>
      <c r="I118" s="759"/>
      <c r="J118" s="759"/>
      <c r="K118" s="759"/>
      <c r="L118" s="759"/>
      <c r="M118" s="123"/>
      <c r="N118" s="122"/>
      <c r="O118" s="122"/>
    </row>
  </sheetData>
  <mergeCells count="227">
    <mergeCell ref="A118:H118"/>
    <mergeCell ref="I118:L118"/>
    <mergeCell ref="A114:O114"/>
    <mergeCell ref="A109:O109"/>
    <mergeCell ref="A112:O112"/>
    <mergeCell ref="I117:L117"/>
    <mergeCell ref="A110:O110"/>
    <mergeCell ref="A113:O113"/>
    <mergeCell ref="F98:F99"/>
    <mergeCell ref="A101:O101"/>
    <mergeCell ref="A102:O102"/>
    <mergeCell ref="D98:D99"/>
    <mergeCell ref="E98:E99"/>
    <mergeCell ref="A104:O104"/>
    <mergeCell ref="A111:O111"/>
    <mergeCell ref="A108:O108"/>
    <mergeCell ref="A2:O2"/>
    <mergeCell ref="A5:O5"/>
    <mergeCell ref="A4:O4"/>
    <mergeCell ref="A6:A7"/>
    <mergeCell ref="B6:B7"/>
    <mergeCell ref="A81:O81"/>
    <mergeCell ref="A47:O47"/>
    <mergeCell ref="A49:O49"/>
    <mergeCell ref="A50:O50"/>
    <mergeCell ref="A73:O73"/>
    <mergeCell ref="A75:A76"/>
    <mergeCell ref="B75:B76"/>
    <mergeCell ref="C75:C76"/>
    <mergeCell ref="D75:D76"/>
    <mergeCell ref="J75:L75"/>
    <mergeCell ref="M75:O75"/>
    <mergeCell ref="A26:O26"/>
    <mergeCell ref="A27:O27"/>
    <mergeCell ref="A39:O39"/>
    <mergeCell ref="A40:O40"/>
    <mergeCell ref="F6:F7"/>
    <mergeCell ref="G15:G16"/>
    <mergeCell ref="H15:H16"/>
    <mergeCell ref="I15:I16"/>
    <mergeCell ref="A33:O33"/>
    <mergeCell ref="A34:O34"/>
    <mergeCell ref="G36:G37"/>
    <mergeCell ref="H36:H37"/>
    <mergeCell ref="I36:I37"/>
    <mergeCell ref="A42:O42"/>
    <mergeCell ref="F51:F52"/>
    <mergeCell ref="I58:I59"/>
    <mergeCell ref="J58:L58"/>
    <mergeCell ref="A35:O35"/>
    <mergeCell ref="A43:O43"/>
    <mergeCell ref="J36:L36"/>
    <mergeCell ref="M36:O36"/>
    <mergeCell ref="A44:A45"/>
    <mergeCell ref="B44:B45"/>
    <mergeCell ref="C44:C45"/>
    <mergeCell ref="D44:D45"/>
    <mergeCell ref="E44:E45"/>
    <mergeCell ref="H44:H45"/>
    <mergeCell ref="I44:I45"/>
    <mergeCell ref="J44:L44"/>
    <mergeCell ref="M44:O44"/>
    <mergeCell ref="A36:A37"/>
    <mergeCell ref="B36:B37"/>
    <mergeCell ref="A80:O80"/>
    <mergeCell ref="A97:O97"/>
    <mergeCell ref="A94:O94"/>
    <mergeCell ref="A88:O88"/>
    <mergeCell ref="I83:I84"/>
    <mergeCell ref="J83:L83"/>
    <mergeCell ref="G83:G84"/>
    <mergeCell ref="H83:H84"/>
    <mergeCell ref="A41:O41"/>
    <mergeCell ref="A61:O61"/>
    <mergeCell ref="A62:O62"/>
    <mergeCell ref="A96:O96"/>
    <mergeCell ref="A79:O79"/>
    <mergeCell ref="A82:O82"/>
    <mergeCell ref="A95:O95"/>
    <mergeCell ref="A63:O63"/>
    <mergeCell ref="A64:O64"/>
    <mergeCell ref="A66:O66"/>
    <mergeCell ref="A93:O93"/>
    <mergeCell ref="A78:O78"/>
    <mergeCell ref="M83:O83"/>
    <mergeCell ref="F83:F84"/>
    <mergeCell ref="F44:F45"/>
    <mergeCell ref="G44:G45"/>
    <mergeCell ref="G6:G7"/>
    <mergeCell ref="A9:O9"/>
    <mergeCell ref="A12:O12"/>
    <mergeCell ref="A13:O13"/>
    <mergeCell ref="A14:O14"/>
    <mergeCell ref="A10:O10"/>
    <mergeCell ref="A18:O18"/>
    <mergeCell ref="H6:H7"/>
    <mergeCell ref="I6:I7"/>
    <mergeCell ref="J6:L6"/>
    <mergeCell ref="M6:O6"/>
    <mergeCell ref="A11:O11"/>
    <mergeCell ref="C6:C7"/>
    <mergeCell ref="D6:D7"/>
    <mergeCell ref="E6:E7"/>
    <mergeCell ref="A15:A16"/>
    <mergeCell ref="B15:B16"/>
    <mergeCell ref="C15:C16"/>
    <mergeCell ref="D15:D16"/>
    <mergeCell ref="E15:E16"/>
    <mergeCell ref="J15:L15"/>
    <mergeCell ref="M15:O15"/>
    <mergeCell ref="F15:F16"/>
    <mergeCell ref="A32:O32"/>
    <mergeCell ref="A28:A29"/>
    <mergeCell ref="B28:B29"/>
    <mergeCell ref="C28:C29"/>
    <mergeCell ref="D28:D29"/>
    <mergeCell ref="E28:E29"/>
    <mergeCell ref="F28:F29"/>
    <mergeCell ref="G28:G29"/>
    <mergeCell ref="A21:A22"/>
    <mergeCell ref="B21:B22"/>
    <mergeCell ref="C21:C22"/>
    <mergeCell ref="D21:D22"/>
    <mergeCell ref="E21:E22"/>
    <mergeCell ref="A25:O25"/>
    <mergeCell ref="J28:L28"/>
    <mergeCell ref="M28:O28"/>
    <mergeCell ref="A31:O31"/>
    <mergeCell ref="H28:H29"/>
    <mergeCell ref="I28:I29"/>
    <mergeCell ref="A19:O19"/>
    <mergeCell ref="A20:O20"/>
    <mergeCell ref="F21:F22"/>
    <mergeCell ref="G21:G22"/>
    <mergeCell ref="H21:H22"/>
    <mergeCell ref="I21:I22"/>
    <mergeCell ref="J21:L21"/>
    <mergeCell ref="M21:O21"/>
    <mergeCell ref="A24:O24"/>
    <mergeCell ref="C36:C37"/>
    <mergeCell ref="D36:D37"/>
    <mergeCell ref="E36:E37"/>
    <mergeCell ref="F36:F37"/>
    <mergeCell ref="G51:G52"/>
    <mergeCell ref="H51:H52"/>
    <mergeCell ref="I51:I52"/>
    <mergeCell ref="J51:L51"/>
    <mergeCell ref="M51:O51"/>
    <mergeCell ref="A56:O56"/>
    <mergeCell ref="A57:O57"/>
    <mergeCell ref="A51:A52"/>
    <mergeCell ref="B51:B52"/>
    <mergeCell ref="C51:C52"/>
    <mergeCell ref="D51:D52"/>
    <mergeCell ref="E51:E52"/>
    <mergeCell ref="A54:O54"/>
    <mergeCell ref="A55:O55"/>
    <mergeCell ref="E68:E69"/>
    <mergeCell ref="F68:F69"/>
    <mergeCell ref="F58:F59"/>
    <mergeCell ref="G58:G59"/>
    <mergeCell ref="H58:H59"/>
    <mergeCell ref="A67:O67"/>
    <mergeCell ref="G68:G69"/>
    <mergeCell ref="H68:H69"/>
    <mergeCell ref="I68:I69"/>
    <mergeCell ref="J68:L68"/>
    <mergeCell ref="M68:O68"/>
    <mergeCell ref="A68:A69"/>
    <mergeCell ref="B68:B69"/>
    <mergeCell ref="C68:C69"/>
    <mergeCell ref="D68:D69"/>
    <mergeCell ref="M58:O58"/>
    <mergeCell ref="B58:B59"/>
    <mergeCell ref="C58:C59"/>
    <mergeCell ref="D58:D59"/>
    <mergeCell ref="E58:E59"/>
    <mergeCell ref="A65:O65"/>
    <mergeCell ref="A58:A59"/>
    <mergeCell ref="I90:I91"/>
    <mergeCell ref="J90:L90"/>
    <mergeCell ref="M90:O90"/>
    <mergeCell ref="E75:E76"/>
    <mergeCell ref="F75:F76"/>
    <mergeCell ref="G75:G76"/>
    <mergeCell ref="H75:H76"/>
    <mergeCell ref="I75:I76"/>
    <mergeCell ref="A71:O71"/>
    <mergeCell ref="A72:O72"/>
    <mergeCell ref="A74:O74"/>
    <mergeCell ref="A90:A91"/>
    <mergeCell ref="B90:B91"/>
    <mergeCell ref="C90:C91"/>
    <mergeCell ref="D90:D91"/>
    <mergeCell ref="E90:E91"/>
    <mergeCell ref="A83:A84"/>
    <mergeCell ref="B83:B84"/>
    <mergeCell ref="C83:C84"/>
    <mergeCell ref="D83:D84"/>
    <mergeCell ref="E83:E84"/>
    <mergeCell ref="A89:O89"/>
    <mergeCell ref="A87:O87"/>
    <mergeCell ref="A86:O86"/>
    <mergeCell ref="F90:F91"/>
    <mergeCell ref="G90:G91"/>
    <mergeCell ref="H90:H91"/>
    <mergeCell ref="A48:O48"/>
    <mergeCell ref="H105:H106"/>
    <mergeCell ref="I105:I106"/>
    <mergeCell ref="J105:L105"/>
    <mergeCell ref="M105:O105"/>
    <mergeCell ref="H98:H99"/>
    <mergeCell ref="I98:I99"/>
    <mergeCell ref="J98:L98"/>
    <mergeCell ref="M98:O98"/>
    <mergeCell ref="A103:O103"/>
    <mergeCell ref="G98:G99"/>
    <mergeCell ref="A105:A106"/>
    <mergeCell ref="B105:B106"/>
    <mergeCell ref="C105:C106"/>
    <mergeCell ref="D105:D106"/>
    <mergeCell ref="E105:E106"/>
    <mergeCell ref="F105:F106"/>
    <mergeCell ref="G105:G106"/>
    <mergeCell ref="A98:A99"/>
    <mergeCell ref="B98:B99"/>
    <mergeCell ref="C98:C99"/>
  </mergeCells>
  <conditionalFormatting sqref="A5">
    <cfRule type="cellIs" dxfId="19" priority="1" stopIfTrue="1" operator="equal">
      <formula>"VAYA A LA HOJA INICIO Y SELECIONE EL PERIODO CORRESPONDIENTE A ESTE INFORME"</formula>
    </cfRule>
  </conditionalFormatting>
  <printOptions horizontalCentered="1"/>
  <pageMargins left="0.39370078740157483" right="0.39370078740157483" top="1.7716535433070868" bottom="0.39370078740157483" header="0.19685039370078741" footer="0.19685039370078741"/>
  <pageSetup scale="65" orientation="landscape" r:id="rId1"/>
  <headerFooter scaleWithDoc="0">
    <oddHeader>&amp;C&amp;G</oddHeader>
    <oddFooter>&amp;C&amp;G</oddFooter>
  </headerFooter>
  <rowBreaks count="2" manualBreakCount="2">
    <brk id="35" max="14" man="1"/>
    <brk id="74"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4"/>
  <sheetViews>
    <sheetView showGridLines="0" zoomScaleNormal="100" zoomScaleSheetLayoutView="100" zoomScalePageLayoutView="70" workbookViewId="0">
      <selection activeCell="A28" sqref="A28:O28"/>
    </sheetView>
  </sheetViews>
  <sheetFormatPr baseColWidth="10" defaultRowHeight="13.5"/>
  <cols>
    <col min="1" max="6" width="5" style="1" customWidth="1"/>
    <col min="7" max="7" width="3" style="1" bestFit="1" customWidth="1"/>
    <col min="8" max="8" width="60.28515625" style="1" bestFit="1" customWidth="1"/>
    <col min="9" max="9" width="10" style="1" bestFit="1" customWidth="1"/>
    <col min="10" max="10" width="9" style="121" bestFit="1" customWidth="1"/>
    <col min="11" max="11" width="11" style="1" bestFit="1" customWidth="1"/>
    <col min="12" max="12" width="10" style="1" bestFit="1" customWidth="1"/>
    <col min="13" max="13" width="16.140625" style="121" bestFit="1" customWidth="1"/>
    <col min="14" max="15" width="16.140625" style="1" bestFit="1" customWidth="1"/>
    <col min="16" max="16" width="2.85546875" style="1" customWidth="1"/>
    <col min="17" max="17" width="20.140625" style="1" bestFit="1" customWidth="1"/>
    <col min="18" max="19" width="19" style="1" bestFit="1" customWidth="1"/>
    <col min="20" max="16384" width="11.42578125" style="1"/>
  </cols>
  <sheetData>
    <row r="1" spans="1:15" ht="39" customHeight="1"/>
    <row r="2" spans="1:15" ht="34.9" customHeight="1">
      <c r="A2" s="640" t="s">
        <v>294</v>
      </c>
      <c r="B2" s="641"/>
      <c r="C2" s="641"/>
      <c r="D2" s="641"/>
      <c r="E2" s="641"/>
      <c r="F2" s="641"/>
      <c r="G2" s="641"/>
      <c r="H2" s="641"/>
      <c r="I2" s="641"/>
      <c r="J2" s="641"/>
      <c r="K2" s="641"/>
      <c r="L2" s="641"/>
      <c r="M2" s="641"/>
      <c r="N2" s="641"/>
      <c r="O2" s="642"/>
    </row>
    <row r="3" spans="1:15" ht="7.9" customHeight="1">
      <c r="A3" s="163"/>
      <c r="B3" s="163"/>
      <c r="C3" s="163"/>
      <c r="D3" s="163"/>
      <c r="E3" s="163"/>
      <c r="F3" s="163"/>
      <c r="G3" s="163"/>
      <c r="H3" s="163"/>
      <c r="I3" s="163"/>
      <c r="J3" s="163"/>
      <c r="K3" s="163"/>
      <c r="L3" s="163"/>
      <c r="M3" s="163"/>
      <c r="N3" s="163"/>
      <c r="O3" s="163"/>
    </row>
    <row r="4" spans="1:15" ht="19.149999999999999" customHeight="1">
      <c r="A4" s="177" t="s">
        <v>293</v>
      </c>
      <c r="B4" s="176"/>
      <c r="C4" s="176"/>
      <c r="D4" s="176"/>
      <c r="E4" s="176"/>
      <c r="F4" s="176"/>
      <c r="G4" s="176"/>
      <c r="H4" s="176"/>
      <c r="I4" s="176"/>
      <c r="J4" s="176"/>
      <c r="K4" s="176"/>
      <c r="L4" s="176"/>
      <c r="M4" s="176"/>
      <c r="N4" s="176"/>
      <c r="O4" s="175"/>
    </row>
    <row r="5" spans="1:15" ht="19.149999999999999" customHeight="1">
      <c r="A5" s="682" t="s">
        <v>292</v>
      </c>
      <c r="B5" s="683"/>
      <c r="C5" s="683"/>
      <c r="D5" s="683"/>
      <c r="E5" s="683"/>
      <c r="F5" s="683"/>
      <c r="G5" s="683"/>
      <c r="H5" s="683"/>
      <c r="I5" s="683"/>
      <c r="J5" s="683"/>
      <c r="K5" s="683"/>
      <c r="L5" s="683"/>
      <c r="M5" s="683"/>
      <c r="N5" s="683"/>
      <c r="O5" s="684"/>
    </row>
    <row r="6" spans="1:15" ht="19.899999999999999" customHeight="1">
      <c r="A6" s="658" t="s">
        <v>23</v>
      </c>
      <c r="B6" s="658" t="s">
        <v>227</v>
      </c>
      <c r="C6" s="658" t="s">
        <v>15</v>
      </c>
      <c r="D6" s="658" t="s">
        <v>13</v>
      </c>
      <c r="E6" s="658" t="s">
        <v>14</v>
      </c>
      <c r="F6" s="658" t="s">
        <v>7</v>
      </c>
      <c r="G6" s="658" t="s">
        <v>18</v>
      </c>
      <c r="H6" s="745" t="s">
        <v>8</v>
      </c>
      <c r="I6" s="658" t="s">
        <v>226</v>
      </c>
      <c r="J6" s="750" t="s">
        <v>225</v>
      </c>
      <c r="K6" s="751"/>
      <c r="L6" s="752"/>
      <c r="M6" s="750" t="s">
        <v>224</v>
      </c>
      <c r="N6" s="751"/>
      <c r="O6" s="752"/>
    </row>
    <row r="7" spans="1:15" ht="19.899999999999999" customHeight="1">
      <c r="A7" s="685"/>
      <c r="B7" s="685"/>
      <c r="C7" s="685"/>
      <c r="D7" s="685"/>
      <c r="E7" s="685"/>
      <c r="F7" s="685"/>
      <c r="G7" s="685"/>
      <c r="H7" s="746"/>
      <c r="I7" s="685"/>
      <c r="J7" s="148" t="s">
        <v>210</v>
      </c>
      <c r="K7" s="148" t="s">
        <v>223</v>
      </c>
      <c r="L7" s="148" t="s">
        <v>222</v>
      </c>
      <c r="M7" s="148" t="s">
        <v>221</v>
      </c>
      <c r="N7" s="147" t="s">
        <v>209</v>
      </c>
      <c r="O7" s="147" t="s">
        <v>208</v>
      </c>
    </row>
    <row r="8" spans="1:15" ht="19.899999999999999" customHeight="1">
      <c r="A8" s="146" t="s">
        <v>219</v>
      </c>
      <c r="B8" s="146" t="s">
        <v>251</v>
      </c>
      <c r="C8" s="146" t="s">
        <v>220</v>
      </c>
      <c r="D8" s="146" t="s">
        <v>237</v>
      </c>
      <c r="E8" s="146" t="s">
        <v>220</v>
      </c>
      <c r="F8" s="146" t="s">
        <v>291</v>
      </c>
      <c r="G8" s="146"/>
      <c r="H8" s="174" t="s">
        <v>308</v>
      </c>
      <c r="I8" s="146" t="s">
        <v>46</v>
      </c>
      <c r="J8" s="173" t="s">
        <v>220</v>
      </c>
      <c r="K8" s="173" t="s">
        <v>851</v>
      </c>
      <c r="L8" s="173" t="s">
        <v>220</v>
      </c>
      <c r="M8" s="172">
        <v>1500000</v>
      </c>
      <c r="N8" s="171">
        <v>146484.25</v>
      </c>
      <c r="O8" s="171">
        <v>146424.25</v>
      </c>
    </row>
    <row r="9" spans="1:15" ht="12.75" customHeight="1">
      <c r="A9" s="753" t="s">
        <v>307</v>
      </c>
      <c r="B9" s="754"/>
      <c r="C9" s="754"/>
      <c r="D9" s="754"/>
      <c r="E9" s="754"/>
      <c r="F9" s="754"/>
      <c r="G9" s="754"/>
      <c r="H9" s="754"/>
      <c r="I9" s="754"/>
      <c r="J9" s="754"/>
      <c r="K9" s="754"/>
      <c r="L9" s="754"/>
      <c r="M9" s="754"/>
      <c r="N9" s="754"/>
      <c r="O9" s="755"/>
    </row>
    <row r="10" spans="1:15" ht="13.5" customHeight="1">
      <c r="A10" s="767" t="s">
        <v>212</v>
      </c>
      <c r="B10" s="768"/>
      <c r="C10" s="768"/>
      <c r="D10" s="768"/>
      <c r="E10" s="768"/>
      <c r="F10" s="768"/>
      <c r="G10" s="768"/>
      <c r="H10" s="768"/>
      <c r="I10" s="768"/>
      <c r="J10" s="768"/>
      <c r="K10" s="768"/>
      <c r="L10" s="768"/>
      <c r="M10" s="768"/>
      <c r="N10" s="768"/>
      <c r="O10" s="769"/>
    </row>
    <row r="11" spans="1:15" ht="15" customHeight="1">
      <c r="A11" s="747" t="s">
        <v>306</v>
      </c>
      <c r="B11" s="748"/>
      <c r="C11" s="748"/>
      <c r="D11" s="748"/>
      <c r="E11" s="748"/>
      <c r="F11" s="748"/>
      <c r="G11" s="748"/>
      <c r="H11" s="748"/>
      <c r="I11" s="748"/>
      <c r="J11" s="748"/>
      <c r="K11" s="748"/>
      <c r="L11" s="748"/>
      <c r="M11" s="748"/>
      <c r="N11" s="748"/>
      <c r="O11" s="749"/>
    </row>
    <row r="12" spans="1:15" ht="13.5" customHeight="1">
      <c r="A12" s="753" t="s">
        <v>228</v>
      </c>
      <c r="B12" s="754"/>
      <c r="C12" s="754"/>
      <c r="D12" s="754"/>
      <c r="E12" s="754"/>
      <c r="F12" s="754"/>
      <c r="G12" s="754"/>
      <c r="H12" s="754"/>
      <c r="I12" s="754"/>
      <c r="J12" s="754"/>
      <c r="K12" s="754"/>
      <c r="L12" s="754"/>
      <c r="M12" s="754"/>
      <c r="N12" s="754"/>
      <c r="O12" s="755"/>
    </row>
    <row r="13" spans="1:15" ht="13.5" customHeight="1">
      <c r="A13" s="658" t="s">
        <v>23</v>
      </c>
      <c r="B13" s="658" t="s">
        <v>227</v>
      </c>
      <c r="C13" s="658" t="s">
        <v>15</v>
      </c>
      <c r="D13" s="658" t="s">
        <v>13</v>
      </c>
      <c r="E13" s="658" t="s">
        <v>14</v>
      </c>
      <c r="F13" s="658" t="s">
        <v>7</v>
      </c>
      <c r="G13" s="658" t="s">
        <v>18</v>
      </c>
      <c r="H13" s="745" t="s">
        <v>8</v>
      </c>
      <c r="I13" s="658" t="s">
        <v>226</v>
      </c>
      <c r="J13" s="750" t="s">
        <v>225</v>
      </c>
      <c r="K13" s="751"/>
      <c r="L13" s="752"/>
      <c r="M13" s="750" t="s">
        <v>224</v>
      </c>
      <c r="N13" s="751"/>
      <c r="O13" s="752"/>
    </row>
    <row r="14" spans="1:15" ht="13.5" customHeight="1">
      <c r="A14" s="685"/>
      <c r="B14" s="685"/>
      <c r="C14" s="685"/>
      <c r="D14" s="685"/>
      <c r="E14" s="685"/>
      <c r="F14" s="685"/>
      <c r="G14" s="685"/>
      <c r="H14" s="746"/>
      <c r="I14" s="685"/>
      <c r="J14" s="148" t="s">
        <v>210</v>
      </c>
      <c r="K14" s="148" t="s">
        <v>223</v>
      </c>
      <c r="L14" s="148" t="s">
        <v>222</v>
      </c>
      <c r="M14" s="148" t="s">
        <v>221</v>
      </c>
      <c r="N14" s="147" t="s">
        <v>209</v>
      </c>
      <c r="O14" s="147" t="s">
        <v>208</v>
      </c>
    </row>
    <row r="15" spans="1:15" s="169" customFormat="1" ht="15" customHeight="1">
      <c r="A15" s="146" t="s">
        <v>219</v>
      </c>
      <c r="B15" s="146" t="s">
        <v>251</v>
      </c>
      <c r="C15" s="146" t="s">
        <v>220</v>
      </c>
      <c r="D15" s="146" t="s">
        <v>237</v>
      </c>
      <c r="E15" s="146" t="s">
        <v>220</v>
      </c>
      <c r="F15" s="146" t="s">
        <v>285</v>
      </c>
      <c r="G15" s="146"/>
      <c r="H15" s="170" t="s">
        <v>51</v>
      </c>
      <c r="I15" s="146" t="s">
        <v>52</v>
      </c>
      <c r="J15" s="143" t="s">
        <v>305</v>
      </c>
      <c r="K15" s="143" t="s">
        <v>305</v>
      </c>
      <c r="L15" s="143" t="s">
        <v>304</v>
      </c>
      <c r="M15" s="142">
        <v>84532265</v>
      </c>
      <c r="N15" s="141">
        <v>35855805.149999999</v>
      </c>
      <c r="O15" s="141">
        <v>35855805.149999999</v>
      </c>
    </row>
    <row r="16" spans="1:15" ht="15.75" customHeight="1">
      <c r="A16" s="764" t="s">
        <v>303</v>
      </c>
      <c r="B16" s="765"/>
      <c r="C16" s="765"/>
      <c r="D16" s="765"/>
      <c r="E16" s="765"/>
      <c r="F16" s="765"/>
      <c r="G16" s="765"/>
      <c r="H16" s="765"/>
      <c r="I16" s="765"/>
      <c r="J16" s="765"/>
      <c r="K16" s="765"/>
      <c r="L16" s="765"/>
      <c r="M16" s="765"/>
      <c r="N16" s="765"/>
      <c r="O16" s="766"/>
    </row>
    <row r="17" spans="1:30" s="121" customFormat="1" ht="13.5" customHeight="1">
      <c r="A17" s="770" t="s">
        <v>261</v>
      </c>
      <c r="B17" s="771"/>
      <c r="C17" s="771"/>
      <c r="D17" s="771"/>
      <c r="E17" s="771"/>
      <c r="F17" s="771"/>
      <c r="G17" s="771"/>
      <c r="H17" s="771"/>
      <c r="I17" s="771"/>
      <c r="J17" s="771"/>
      <c r="K17" s="771"/>
      <c r="L17" s="771"/>
      <c r="M17" s="771"/>
      <c r="N17" s="771"/>
      <c r="O17" s="772"/>
    </row>
    <row r="18" spans="1:30" ht="33" customHeight="1">
      <c r="A18" s="747" t="s">
        <v>302</v>
      </c>
      <c r="B18" s="748"/>
      <c r="C18" s="748"/>
      <c r="D18" s="748"/>
      <c r="E18" s="748"/>
      <c r="F18" s="748"/>
      <c r="G18" s="748"/>
      <c r="H18" s="748"/>
      <c r="I18" s="748"/>
      <c r="J18" s="748"/>
      <c r="K18" s="748"/>
      <c r="L18" s="748"/>
      <c r="M18" s="748"/>
      <c r="N18" s="748"/>
      <c r="O18" s="749"/>
    </row>
    <row r="19" spans="1:30" ht="35.25" customHeight="1">
      <c r="A19" s="747" t="s">
        <v>852</v>
      </c>
      <c r="B19" s="748"/>
      <c r="C19" s="748"/>
      <c r="D19" s="748"/>
      <c r="E19" s="748"/>
      <c r="F19" s="748"/>
      <c r="G19" s="748"/>
      <c r="H19" s="748"/>
      <c r="I19" s="748"/>
      <c r="J19" s="748"/>
      <c r="K19" s="748"/>
      <c r="L19" s="748"/>
      <c r="M19" s="748"/>
      <c r="N19" s="748"/>
      <c r="O19" s="749"/>
    </row>
    <row r="20" spans="1:30" ht="21.75" customHeight="1">
      <c r="A20" s="747" t="s">
        <v>301</v>
      </c>
      <c r="B20" s="748"/>
      <c r="C20" s="748"/>
      <c r="D20" s="748"/>
      <c r="E20" s="748"/>
      <c r="F20" s="748"/>
      <c r="G20" s="748"/>
      <c r="H20" s="748"/>
      <c r="I20" s="748"/>
      <c r="J20" s="748"/>
      <c r="K20" s="748"/>
      <c r="L20" s="748"/>
      <c r="M20" s="748"/>
      <c r="N20" s="748"/>
      <c r="O20" s="749"/>
    </row>
    <row r="21" spans="1:30" ht="13.5" customHeight="1">
      <c r="A21" s="747" t="s">
        <v>300</v>
      </c>
      <c r="B21" s="748"/>
      <c r="C21" s="748"/>
      <c r="D21" s="748"/>
      <c r="E21" s="748"/>
      <c r="F21" s="748"/>
      <c r="G21" s="748"/>
      <c r="H21" s="748"/>
      <c r="I21" s="748"/>
      <c r="J21" s="748"/>
      <c r="K21" s="748"/>
      <c r="L21" s="748"/>
      <c r="M21" s="748"/>
      <c r="N21" s="748"/>
      <c r="O21" s="749"/>
    </row>
    <row r="22" spans="1:30" ht="12.75" customHeight="1">
      <c r="A22" s="753" t="s">
        <v>228</v>
      </c>
      <c r="B22" s="754"/>
      <c r="C22" s="754"/>
      <c r="D22" s="754"/>
      <c r="E22" s="754"/>
      <c r="F22" s="754"/>
      <c r="G22" s="754"/>
      <c r="H22" s="754"/>
      <c r="I22" s="754"/>
      <c r="J22" s="754"/>
      <c r="K22" s="754"/>
      <c r="L22" s="754"/>
      <c r="M22" s="754"/>
      <c r="N22" s="754"/>
      <c r="O22" s="755"/>
    </row>
    <row r="23" spans="1:30">
      <c r="A23" s="658" t="s">
        <v>23</v>
      </c>
      <c r="B23" s="658" t="s">
        <v>227</v>
      </c>
      <c r="C23" s="658" t="s">
        <v>15</v>
      </c>
      <c r="D23" s="658" t="s">
        <v>13</v>
      </c>
      <c r="E23" s="658" t="s">
        <v>14</v>
      </c>
      <c r="F23" s="658" t="s">
        <v>7</v>
      </c>
      <c r="G23" s="658" t="s">
        <v>18</v>
      </c>
      <c r="H23" s="745" t="s">
        <v>8</v>
      </c>
      <c r="I23" s="658" t="s">
        <v>226</v>
      </c>
      <c r="J23" s="750" t="s">
        <v>225</v>
      </c>
      <c r="K23" s="751"/>
      <c r="L23" s="752"/>
      <c r="M23" s="750" t="s">
        <v>224</v>
      </c>
      <c r="N23" s="751"/>
      <c r="O23" s="752"/>
    </row>
    <row r="24" spans="1:30">
      <c r="A24" s="685"/>
      <c r="B24" s="685"/>
      <c r="C24" s="685"/>
      <c r="D24" s="685"/>
      <c r="E24" s="685"/>
      <c r="F24" s="685"/>
      <c r="G24" s="685"/>
      <c r="H24" s="746"/>
      <c r="I24" s="685"/>
      <c r="J24" s="148" t="s">
        <v>210</v>
      </c>
      <c r="K24" s="148" t="s">
        <v>223</v>
      </c>
      <c r="L24" s="148" t="s">
        <v>222</v>
      </c>
      <c r="M24" s="148" t="s">
        <v>221</v>
      </c>
      <c r="N24" s="147" t="s">
        <v>209</v>
      </c>
      <c r="O24" s="147" t="s">
        <v>208</v>
      </c>
    </row>
    <row r="25" spans="1:30" ht="28.5" customHeight="1">
      <c r="A25" s="146" t="s">
        <v>219</v>
      </c>
      <c r="B25" s="146" t="s">
        <v>218</v>
      </c>
      <c r="C25" s="146" t="s">
        <v>220</v>
      </c>
      <c r="D25" s="146" t="s">
        <v>237</v>
      </c>
      <c r="E25" s="146" t="s">
        <v>219</v>
      </c>
      <c r="F25" s="146" t="s">
        <v>299</v>
      </c>
      <c r="G25" s="146"/>
      <c r="H25" s="145" t="s">
        <v>53</v>
      </c>
      <c r="I25" s="146" t="s">
        <v>54</v>
      </c>
      <c r="J25" s="144" t="s">
        <v>220</v>
      </c>
      <c r="K25" s="144" t="s">
        <v>220</v>
      </c>
      <c r="L25" s="144" t="s">
        <v>220</v>
      </c>
      <c r="M25" s="152">
        <v>92024798</v>
      </c>
      <c r="N25" s="154">
        <v>47673058.109999992</v>
      </c>
      <c r="O25" s="154">
        <v>47673058.109999992</v>
      </c>
    </row>
    <row r="26" spans="1:30" s="168" customFormat="1" ht="16.5" customHeight="1">
      <c r="A26" s="776" t="s">
        <v>298</v>
      </c>
      <c r="B26" s="777"/>
      <c r="C26" s="777"/>
      <c r="D26" s="777"/>
      <c r="E26" s="777"/>
      <c r="F26" s="777"/>
      <c r="G26" s="777"/>
      <c r="H26" s="777"/>
      <c r="I26" s="777"/>
      <c r="J26" s="777"/>
      <c r="K26" s="777"/>
      <c r="L26" s="777"/>
      <c r="M26" s="777"/>
      <c r="N26" s="777"/>
      <c r="O26" s="778"/>
    </row>
    <row r="27" spans="1:30" s="121" customFormat="1" ht="15" customHeight="1">
      <c r="A27" s="776" t="s">
        <v>261</v>
      </c>
      <c r="B27" s="777"/>
      <c r="C27" s="777"/>
      <c r="D27" s="777"/>
      <c r="E27" s="777"/>
      <c r="F27" s="777"/>
      <c r="G27" s="777"/>
      <c r="H27" s="777"/>
      <c r="I27" s="777"/>
      <c r="J27" s="777"/>
      <c r="K27" s="777"/>
      <c r="L27" s="777"/>
      <c r="M27" s="777"/>
      <c r="N27" s="777"/>
      <c r="O27" s="778"/>
    </row>
    <row r="28" spans="1:30" s="121" customFormat="1" ht="51.75" customHeight="1">
      <c r="A28" s="776" t="s">
        <v>297</v>
      </c>
      <c r="B28" s="777"/>
      <c r="C28" s="777"/>
      <c r="D28" s="777"/>
      <c r="E28" s="777"/>
      <c r="F28" s="777"/>
      <c r="G28" s="777"/>
      <c r="H28" s="777"/>
      <c r="I28" s="777"/>
      <c r="J28" s="777"/>
      <c r="K28" s="777"/>
      <c r="L28" s="777"/>
      <c r="M28" s="777"/>
      <c r="N28" s="777"/>
      <c r="O28" s="778"/>
    </row>
    <row r="29" spans="1:30" s="121" customFormat="1" ht="14.25" customHeight="1">
      <c r="A29" s="776" t="s">
        <v>245</v>
      </c>
      <c r="B29" s="777"/>
      <c r="C29" s="777"/>
      <c r="D29" s="777"/>
      <c r="E29" s="777"/>
      <c r="F29" s="777"/>
      <c r="G29" s="777"/>
      <c r="H29" s="777"/>
      <c r="I29" s="777"/>
      <c r="J29" s="777"/>
      <c r="K29" s="777"/>
      <c r="L29" s="777"/>
      <c r="M29" s="777"/>
      <c r="N29" s="777"/>
      <c r="O29" s="778"/>
    </row>
    <row r="30" spans="1:30" s="121" customFormat="1" ht="12.75" customHeight="1">
      <c r="A30" s="776" t="s">
        <v>296</v>
      </c>
      <c r="B30" s="777"/>
      <c r="C30" s="777"/>
      <c r="D30" s="777"/>
      <c r="E30" s="777"/>
      <c r="F30" s="777"/>
      <c r="G30" s="777"/>
      <c r="H30" s="777"/>
      <c r="I30" s="777"/>
      <c r="J30" s="777"/>
      <c r="K30" s="777"/>
      <c r="L30" s="777"/>
      <c r="M30" s="777"/>
      <c r="N30" s="777"/>
      <c r="O30" s="778"/>
    </row>
    <row r="31" spans="1:30" s="121" customFormat="1" ht="27.75" customHeight="1">
      <c r="A31" s="773" t="s">
        <v>295</v>
      </c>
      <c r="B31" s="774"/>
      <c r="C31" s="774"/>
      <c r="D31" s="774"/>
      <c r="E31" s="774"/>
      <c r="F31" s="774"/>
      <c r="G31" s="774"/>
      <c r="H31" s="774"/>
      <c r="I31" s="774"/>
      <c r="J31" s="774"/>
      <c r="K31" s="774"/>
      <c r="L31" s="774"/>
      <c r="M31" s="774"/>
      <c r="N31" s="774"/>
      <c r="O31" s="775"/>
    </row>
    <row r="32" spans="1:30">
      <c r="P32" s="759"/>
      <c r="Q32" s="759"/>
      <c r="R32" s="759"/>
      <c r="S32" s="759"/>
      <c r="T32" s="759"/>
      <c r="U32" s="759"/>
      <c r="V32" s="759"/>
      <c r="W32" s="759"/>
      <c r="X32" s="759"/>
      <c r="Y32" s="759"/>
      <c r="Z32" s="759"/>
      <c r="AA32" s="759"/>
      <c r="AB32" s="167"/>
      <c r="AC32" s="122"/>
      <c r="AD32" s="122"/>
    </row>
    <row r="42" spans="17:19">
      <c r="Q42" s="166"/>
      <c r="R42" s="165"/>
      <c r="S42" s="164"/>
    </row>
    <row r="44" spans="17:19">
      <c r="Q44" s="140"/>
      <c r="R44" s="140"/>
      <c r="S44" s="140"/>
    </row>
  </sheetData>
  <mergeCells count="54">
    <mergeCell ref="P32:W32"/>
    <mergeCell ref="X32:AA32"/>
    <mergeCell ref="A31:O31"/>
    <mergeCell ref="A18:O18"/>
    <mergeCell ref="A19:O19"/>
    <mergeCell ref="A21:O21"/>
    <mergeCell ref="A20:O20"/>
    <mergeCell ref="A28:O28"/>
    <mergeCell ref="A30:O30"/>
    <mergeCell ref="A23:A24"/>
    <mergeCell ref="A26:O26"/>
    <mergeCell ref="A27:O27"/>
    <mergeCell ref="A29:O29"/>
    <mergeCell ref="A22:O22"/>
    <mergeCell ref="F23:F24"/>
    <mergeCell ref="G23:G24"/>
    <mergeCell ref="A2:O2"/>
    <mergeCell ref="A6:A7"/>
    <mergeCell ref="B6:B7"/>
    <mergeCell ref="C6:C7"/>
    <mergeCell ref="D6:D7"/>
    <mergeCell ref="E6:E7"/>
    <mergeCell ref="F6:F7"/>
    <mergeCell ref="G6:G7"/>
    <mergeCell ref="H6:H7"/>
    <mergeCell ref="I6:I7"/>
    <mergeCell ref="A5:O5"/>
    <mergeCell ref="J6:L6"/>
    <mergeCell ref="M6:O6"/>
    <mergeCell ref="A9:O9"/>
    <mergeCell ref="A10:O10"/>
    <mergeCell ref="A11:O11"/>
    <mergeCell ref="A12:O12"/>
    <mergeCell ref="A17:O17"/>
    <mergeCell ref="I13:I14"/>
    <mergeCell ref="J13:L13"/>
    <mergeCell ref="M13:O13"/>
    <mergeCell ref="A13:A14"/>
    <mergeCell ref="B13:B14"/>
    <mergeCell ref="C13:C14"/>
    <mergeCell ref="D13:D14"/>
    <mergeCell ref="E13:E14"/>
    <mergeCell ref="F13:F14"/>
    <mergeCell ref="G13:G14"/>
    <mergeCell ref="H13:H14"/>
    <mergeCell ref="H23:H24"/>
    <mergeCell ref="J23:L23"/>
    <mergeCell ref="M23:O23"/>
    <mergeCell ref="I23:I24"/>
    <mergeCell ref="A16:O16"/>
    <mergeCell ref="B23:B24"/>
    <mergeCell ref="C23:C24"/>
    <mergeCell ref="D23:D24"/>
    <mergeCell ref="E23:E24"/>
  </mergeCells>
  <conditionalFormatting sqref="A5">
    <cfRule type="cellIs" dxfId="18" priority="1" stopIfTrue="1" operator="equal">
      <formula>"VAYA A LA HOJA INICIO Y SELECIONE EL PERIODO CORRESPONDIENTE A ESTE INFORME"</formula>
    </cfRule>
  </conditionalFormatting>
  <printOptions horizontalCentered="1"/>
  <pageMargins left="0.39370078740157483" right="0.39370078740157483" top="1.7716535433070868" bottom="0.39370078740157483" header="0.19685039370078741" footer="0.19685039370078741"/>
  <pageSetup scale="70" orientation="landscape" r:id="rId1"/>
  <headerFooter scaleWithDoc="0">
    <oddHeader>&amp;C&amp;G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1"/>
  <sheetViews>
    <sheetView showGridLines="0" view="pageLayout" zoomScale="85" zoomScaleNormal="100" zoomScaleSheetLayoutView="100" zoomScalePageLayoutView="85" workbookViewId="0">
      <selection activeCell="A27" sqref="A27:O27"/>
    </sheetView>
  </sheetViews>
  <sheetFormatPr baseColWidth="10" defaultRowHeight="13.5"/>
  <cols>
    <col min="1" max="1" width="4.28515625" style="1" customWidth="1"/>
    <col min="2" max="2" width="3" style="1" customWidth="1"/>
    <col min="3" max="3" width="3.28515625" style="1" customWidth="1"/>
    <col min="4" max="5" width="3.5703125" style="1" customWidth="1"/>
    <col min="6" max="6" width="4" style="1" customWidth="1"/>
    <col min="7" max="7" width="3" style="1" customWidth="1"/>
    <col min="8" max="8" width="36.7109375" style="1" bestFit="1" customWidth="1"/>
    <col min="9" max="9" width="12.85546875" style="1" customWidth="1"/>
    <col min="10" max="10" width="10.140625" style="121" customWidth="1"/>
    <col min="11" max="11" width="12.85546875" style="1" customWidth="1"/>
    <col min="12" max="12" width="12.7109375" style="1" customWidth="1"/>
    <col min="13" max="13" width="16.140625" style="121" bestFit="1" customWidth="1"/>
    <col min="14" max="15" width="16.140625" style="1" bestFit="1" customWidth="1"/>
    <col min="16" max="16" width="2.85546875" style="1" customWidth="1"/>
    <col min="17" max="16384" width="11.42578125" style="1"/>
  </cols>
  <sheetData>
    <row r="1" spans="1:15" ht="39" customHeight="1"/>
    <row r="2" spans="1:15" ht="34.9" customHeight="1">
      <c r="A2" s="640" t="s">
        <v>294</v>
      </c>
      <c r="B2" s="641"/>
      <c r="C2" s="641"/>
      <c r="D2" s="641"/>
      <c r="E2" s="641"/>
      <c r="F2" s="641"/>
      <c r="G2" s="641"/>
      <c r="H2" s="641"/>
      <c r="I2" s="641"/>
      <c r="J2" s="641"/>
      <c r="K2" s="641"/>
      <c r="L2" s="641"/>
      <c r="M2" s="641"/>
      <c r="N2" s="641"/>
      <c r="O2" s="642"/>
    </row>
    <row r="3" spans="1:15" ht="7.9" customHeight="1">
      <c r="A3" s="163"/>
      <c r="B3" s="163"/>
      <c r="C3" s="163"/>
      <c r="D3" s="163"/>
      <c r="E3" s="163"/>
      <c r="F3" s="163"/>
      <c r="G3" s="163"/>
      <c r="H3" s="163"/>
      <c r="I3" s="163"/>
      <c r="J3" s="163"/>
      <c r="K3" s="163"/>
      <c r="L3" s="163"/>
      <c r="M3" s="163"/>
      <c r="N3" s="163"/>
      <c r="O3" s="163"/>
    </row>
    <row r="4" spans="1:15" ht="19.149999999999999" customHeight="1">
      <c r="A4" s="177" t="s">
        <v>293</v>
      </c>
      <c r="B4" s="176"/>
      <c r="C4" s="176"/>
      <c r="D4" s="176"/>
      <c r="E4" s="176"/>
      <c r="F4" s="176"/>
      <c r="G4" s="176"/>
      <c r="H4" s="176"/>
      <c r="I4" s="176"/>
      <c r="J4" s="176"/>
      <c r="K4" s="176"/>
      <c r="L4" s="176"/>
      <c r="M4" s="176"/>
      <c r="N4" s="176"/>
      <c r="O4" s="175"/>
    </row>
    <row r="5" spans="1:15" ht="19.149999999999999" customHeight="1">
      <c r="A5" s="682" t="s">
        <v>292</v>
      </c>
      <c r="B5" s="683"/>
      <c r="C5" s="683"/>
      <c r="D5" s="683"/>
      <c r="E5" s="683"/>
      <c r="F5" s="683"/>
      <c r="G5" s="683"/>
      <c r="H5" s="683"/>
      <c r="I5" s="683"/>
      <c r="J5" s="683"/>
      <c r="K5" s="683"/>
      <c r="L5" s="683"/>
      <c r="M5" s="683"/>
      <c r="N5" s="683"/>
      <c r="O5" s="684"/>
    </row>
    <row r="6" spans="1:15" ht="19.899999999999999" customHeight="1">
      <c r="A6" s="658" t="s">
        <v>23</v>
      </c>
      <c r="B6" s="658" t="s">
        <v>227</v>
      </c>
      <c r="C6" s="658" t="s">
        <v>15</v>
      </c>
      <c r="D6" s="658" t="s">
        <v>13</v>
      </c>
      <c r="E6" s="658" t="s">
        <v>14</v>
      </c>
      <c r="F6" s="658" t="s">
        <v>7</v>
      </c>
      <c r="G6" s="658" t="s">
        <v>18</v>
      </c>
      <c r="H6" s="745" t="s">
        <v>8</v>
      </c>
      <c r="I6" s="658" t="s">
        <v>226</v>
      </c>
      <c r="J6" s="750" t="s">
        <v>225</v>
      </c>
      <c r="K6" s="751"/>
      <c r="L6" s="752"/>
      <c r="M6" s="750" t="s">
        <v>224</v>
      </c>
      <c r="N6" s="751"/>
      <c r="O6" s="752"/>
    </row>
    <row r="7" spans="1:15" ht="19.899999999999999" customHeight="1">
      <c r="A7" s="685"/>
      <c r="B7" s="685"/>
      <c r="C7" s="685"/>
      <c r="D7" s="685"/>
      <c r="E7" s="685"/>
      <c r="F7" s="685"/>
      <c r="G7" s="685"/>
      <c r="H7" s="746"/>
      <c r="I7" s="685"/>
      <c r="J7" s="148" t="s">
        <v>210</v>
      </c>
      <c r="K7" s="148" t="s">
        <v>223</v>
      </c>
      <c r="L7" s="148" t="s">
        <v>222</v>
      </c>
      <c r="M7" s="148" t="s">
        <v>221</v>
      </c>
      <c r="N7" s="147" t="s">
        <v>209</v>
      </c>
      <c r="O7" s="147" t="s">
        <v>208</v>
      </c>
    </row>
    <row r="8" spans="1:15" s="169" customFormat="1" ht="41.25" customHeight="1">
      <c r="A8" s="146" t="s">
        <v>251</v>
      </c>
      <c r="B8" s="146" t="s">
        <v>250</v>
      </c>
      <c r="C8" s="146" t="s">
        <v>251</v>
      </c>
      <c r="D8" s="146" t="s">
        <v>220</v>
      </c>
      <c r="E8" s="146" t="s">
        <v>220</v>
      </c>
      <c r="F8" s="146" t="s">
        <v>265</v>
      </c>
      <c r="G8" s="146"/>
      <c r="H8" s="145" t="s">
        <v>55</v>
      </c>
      <c r="I8" s="146" t="s">
        <v>316</v>
      </c>
      <c r="J8" s="184" t="s">
        <v>315</v>
      </c>
      <c r="K8" s="184">
        <v>50</v>
      </c>
      <c r="L8" s="184">
        <v>1300</v>
      </c>
      <c r="M8" s="183">
        <v>43236855</v>
      </c>
      <c r="N8" s="182">
        <v>12725403.82</v>
      </c>
      <c r="O8" s="182">
        <v>12725403.82</v>
      </c>
    </row>
    <row r="9" spans="1:15">
      <c r="A9" s="782"/>
      <c r="B9" s="783"/>
      <c r="C9" s="783"/>
      <c r="D9" s="783"/>
      <c r="E9" s="783"/>
      <c r="F9" s="783"/>
      <c r="G9" s="783"/>
      <c r="H9" s="783"/>
      <c r="I9" s="783"/>
      <c r="J9" s="783"/>
      <c r="K9" s="783"/>
      <c r="L9" s="783"/>
      <c r="M9" s="783"/>
      <c r="N9" s="783"/>
      <c r="O9" s="784"/>
    </row>
    <row r="10" spans="1:15" ht="27" customHeight="1">
      <c r="A10" s="779" t="s">
        <v>853</v>
      </c>
      <c r="B10" s="780"/>
      <c r="C10" s="780"/>
      <c r="D10" s="780"/>
      <c r="E10" s="780"/>
      <c r="F10" s="780"/>
      <c r="G10" s="780"/>
      <c r="H10" s="780"/>
      <c r="I10" s="780"/>
      <c r="J10" s="780"/>
      <c r="K10" s="780"/>
      <c r="L10" s="780"/>
      <c r="M10" s="780"/>
      <c r="N10" s="780"/>
      <c r="O10" s="781"/>
    </row>
    <row r="11" spans="1:15">
      <c r="A11" s="139"/>
      <c r="B11" s="138"/>
      <c r="C11" s="138"/>
      <c r="D11" s="138"/>
      <c r="E11" s="138"/>
      <c r="F11" s="138"/>
      <c r="G11" s="138"/>
      <c r="H11" s="138"/>
      <c r="I11" s="138"/>
      <c r="J11" s="296"/>
      <c r="K11" s="138"/>
      <c r="L11" s="138"/>
      <c r="M11" s="296"/>
      <c r="N11" s="138"/>
      <c r="O11" s="137"/>
    </row>
    <row r="12" spans="1:15" s="121" customFormat="1">
      <c r="A12" s="785" t="s">
        <v>261</v>
      </c>
      <c r="B12" s="786"/>
      <c r="C12" s="786"/>
      <c r="D12" s="786"/>
      <c r="E12" s="786"/>
      <c r="F12" s="786"/>
      <c r="G12" s="786"/>
      <c r="H12" s="786"/>
      <c r="I12" s="786"/>
      <c r="J12" s="786"/>
      <c r="K12" s="786"/>
      <c r="L12" s="786"/>
      <c r="M12" s="786"/>
      <c r="N12" s="786"/>
      <c r="O12" s="787"/>
    </row>
    <row r="13" spans="1:15" ht="38.25" customHeight="1">
      <c r="A13" s="779" t="s">
        <v>314</v>
      </c>
      <c r="B13" s="780"/>
      <c r="C13" s="780"/>
      <c r="D13" s="780"/>
      <c r="E13" s="780"/>
      <c r="F13" s="780"/>
      <c r="G13" s="780"/>
      <c r="H13" s="780"/>
      <c r="I13" s="780"/>
      <c r="J13" s="780"/>
      <c r="K13" s="780"/>
      <c r="L13" s="780"/>
      <c r="M13" s="780"/>
      <c r="N13" s="780"/>
      <c r="O13" s="781"/>
    </row>
    <row r="14" spans="1:15" ht="12.75" customHeight="1">
      <c r="A14" s="139"/>
      <c r="B14" s="138"/>
      <c r="C14" s="138"/>
      <c r="D14" s="138"/>
      <c r="E14" s="138"/>
      <c r="F14" s="138"/>
      <c r="G14" s="138"/>
      <c r="H14" s="138"/>
      <c r="I14" s="138"/>
      <c r="J14" s="296"/>
      <c r="K14" s="138"/>
      <c r="L14" s="138"/>
      <c r="M14" s="296"/>
      <c r="N14" s="138"/>
      <c r="O14" s="137"/>
    </row>
    <row r="15" spans="1:15" s="121" customFormat="1">
      <c r="A15" s="788" t="s">
        <v>228</v>
      </c>
      <c r="B15" s="789"/>
      <c r="C15" s="789"/>
      <c r="D15" s="789"/>
      <c r="E15" s="789"/>
      <c r="F15" s="789"/>
      <c r="G15" s="789"/>
      <c r="H15" s="789"/>
      <c r="I15" s="789"/>
      <c r="J15" s="789"/>
      <c r="K15" s="789"/>
      <c r="L15" s="789"/>
      <c r="M15" s="789"/>
      <c r="N15" s="789"/>
      <c r="O15" s="790"/>
    </row>
    <row r="16" spans="1:15" s="121" customFormat="1">
      <c r="A16" s="151"/>
      <c r="B16" s="150"/>
      <c r="C16" s="150"/>
      <c r="D16" s="150"/>
      <c r="E16" s="150"/>
      <c r="F16" s="150"/>
      <c r="G16" s="150"/>
      <c r="H16" s="150"/>
      <c r="I16" s="150"/>
      <c r="J16" s="150"/>
      <c r="K16" s="150"/>
      <c r="L16" s="150"/>
      <c r="M16" s="150"/>
      <c r="N16" s="150"/>
      <c r="O16" s="149"/>
    </row>
    <row r="17" spans="1:16" s="121" customFormat="1">
      <c r="A17" s="658" t="s">
        <v>23</v>
      </c>
      <c r="B17" s="658" t="s">
        <v>227</v>
      </c>
      <c r="C17" s="658" t="s">
        <v>15</v>
      </c>
      <c r="D17" s="658" t="s">
        <v>13</v>
      </c>
      <c r="E17" s="658" t="s">
        <v>14</v>
      </c>
      <c r="F17" s="658" t="s">
        <v>7</v>
      </c>
      <c r="G17" s="658" t="s">
        <v>18</v>
      </c>
      <c r="H17" s="745" t="s">
        <v>8</v>
      </c>
      <c r="I17" s="658" t="s">
        <v>226</v>
      </c>
      <c r="J17" s="750" t="s">
        <v>225</v>
      </c>
      <c r="K17" s="751"/>
      <c r="L17" s="752"/>
      <c r="M17" s="750" t="s">
        <v>224</v>
      </c>
      <c r="N17" s="751"/>
      <c r="O17" s="752"/>
    </row>
    <row r="18" spans="1:16">
      <c r="A18" s="685"/>
      <c r="B18" s="685"/>
      <c r="C18" s="685"/>
      <c r="D18" s="685"/>
      <c r="E18" s="685"/>
      <c r="F18" s="685"/>
      <c r="G18" s="685"/>
      <c r="H18" s="746"/>
      <c r="I18" s="685"/>
      <c r="J18" s="148" t="s">
        <v>210</v>
      </c>
      <c r="K18" s="148" t="s">
        <v>223</v>
      </c>
      <c r="L18" s="148" t="s">
        <v>222</v>
      </c>
      <c r="M18" s="148" t="s">
        <v>221</v>
      </c>
      <c r="N18" s="147" t="s">
        <v>209</v>
      </c>
      <c r="O18" s="147" t="s">
        <v>208</v>
      </c>
    </row>
    <row r="19" spans="1:16" s="169" customFormat="1" ht="15" customHeight="1">
      <c r="A19" s="146" t="s">
        <v>251</v>
      </c>
      <c r="B19" s="146" t="s">
        <v>218</v>
      </c>
      <c r="C19" s="146" t="s">
        <v>251</v>
      </c>
      <c r="D19" s="146" t="s">
        <v>217</v>
      </c>
      <c r="E19" s="146" t="s">
        <v>251</v>
      </c>
      <c r="F19" s="146" t="s">
        <v>291</v>
      </c>
      <c r="G19" s="146"/>
      <c r="H19" s="145" t="s">
        <v>56</v>
      </c>
      <c r="I19" s="146" t="s">
        <v>313</v>
      </c>
      <c r="J19" s="143" t="s">
        <v>312</v>
      </c>
      <c r="K19" s="143">
        <v>300</v>
      </c>
      <c r="L19" s="143">
        <v>871</v>
      </c>
      <c r="M19" s="142">
        <v>3590831</v>
      </c>
      <c r="N19" s="141">
        <v>1399029.82</v>
      </c>
      <c r="O19" s="141">
        <v>1399029.82</v>
      </c>
    </row>
    <row r="20" spans="1:16">
      <c r="A20" s="782"/>
      <c r="B20" s="783"/>
      <c r="C20" s="783"/>
      <c r="D20" s="783"/>
      <c r="E20" s="783"/>
      <c r="F20" s="783"/>
      <c r="G20" s="783"/>
      <c r="H20" s="783"/>
      <c r="I20" s="783"/>
      <c r="J20" s="783"/>
      <c r="K20" s="783"/>
      <c r="L20" s="783"/>
      <c r="M20" s="783"/>
      <c r="N20" s="783"/>
      <c r="O20" s="784"/>
    </row>
    <row r="21" spans="1:16" s="121" customFormat="1" ht="22.5" customHeight="1">
      <c r="A21" s="797" t="s">
        <v>311</v>
      </c>
      <c r="B21" s="798"/>
      <c r="C21" s="798"/>
      <c r="D21" s="798"/>
      <c r="E21" s="798"/>
      <c r="F21" s="798"/>
      <c r="G21" s="798"/>
      <c r="H21" s="798"/>
      <c r="I21" s="798"/>
      <c r="J21" s="798"/>
      <c r="K21" s="798"/>
      <c r="L21" s="798"/>
      <c r="M21" s="798"/>
      <c r="N21" s="798"/>
      <c r="O21" s="799"/>
    </row>
    <row r="22" spans="1:16" s="121" customFormat="1">
      <c r="A22" s="295"/>
      <c r="B22" s="296"/>
      <c r="C22" s="296"/>
      <c r="D22" s="296"/>
      <c r="E22" s="296"/>
      <c r="F22" s="296"/>
      <c r="G22" s="296"/>
      <c r="H22" s="296"/>
      <c r="I22" s="296"/>
      <c r="J22" s="296"/>
      <c r="K22" s="296"/>
      <c r="L22" s="296"/>
      <c r="M22" s="296"/>
      <c r="N22" s="296"/>
      <c r="O22" s="297"/>
    </row>
    <row r="23" spans="1:16" s="121" customFormat="1">
      <c r="A23" s="785" t="s">
        <v>261</v>
      </c>
      <c r="B23" s="786"/>
      <c r="C23" s="786"/>
      <c r="D23" s="786"/>
      <c r="E23" s="786"/>
      <c r="F23" s="786"/>
      <c r="G23" s="786"/>
      <c r="H23" s="786"/>
      <c r="I23" s="786"/>
      <c r="J23" s="786"/>
      <c r="K23" s="786"/>
      <c r="L23" s="786"/>
      <c r="M23" s="786"/>
      <c r="N23" s="786"/>
      <c r="O23" s="787"/>
    </row>
    <row r="24" spans="1:16" s="121" customFormat="1" ht="36" customHeight="1">
      <c r="A24" s="794" t="s">
        <v>310</v>
      </c>
      <c r="B24" s="795"/>
      <c r="C24" s="795"/>
      <c r="D24" s="795"/>
      <c r="E24" s="795"/>
      <c r="F24" s="795"/>
      <c r="G24" s="795"/>
      <c r="H24" s="795"/>
      <c r="I24" s="795"/>
      <c r="J24" s="795"/>
      <c r="K24" s="795"/>
      <c r="L24" s="795"/>
      <c r="M24" s="795"/>
      <c r="N24" s="795"/>
      <c r="O24" s="796"/>
    </row>
    <row r="25" spans="1:16" s="121" customFormat="1" ht="11.25" customHeight="1">
      <c r="A25" s="295"/>
      <c r="B25" s="296"/>
      <c r="C25" s="296"/>
      <c r="D25" s="296"/>
      <c r="E25" s="296"/>
      <c r="F25" s="296"/>
      <c r="G25" s="296"/>
      <c r="H25" s="296"/>
      <c r="I25" s="296"/>
      <c r="J25" s="296"/>
      <c r="K25" s="296"/>
      <c r="L25" s="296"/>
      <c r="M25" s="296"/>
      <c r="N25" s="296"/>
      <c r="O25" s="297"/>
    </row>
    <row r="26" spans="1:16" s="121" customFormat="1" ht="29.25" customHeight="1">
      <c r="A26" s="794" t="s">
        <v>309</v>
      </c>
      <c r="B26" s="795"/>
      <c r="C26" s="795"/>
      <c r="D26" s="795"/>
      <c r="E26" s="795"/>
      <c r="F26" s="795"/>
      <c r="G26" s="795"/>
      <c r="H26" s="795"/>
      <c r="I26" s="795"/>
      <c r="J26" s="795"/>
      <c r="K26" s="795"/>
      <c r="L26" s="795"/>
      <c r="M26" s="795"/>
      <c r="N26" s="795"/>
      <c r="O26" s="796"/>
    </row>
    <row r="27" spans="1:16">
      <c r="A27" s="791"/>
      <c r="B27" s="792"/>
      <c r="C27" s="792"/>
      <c r="D27" s="792"/>
      <c r="E27" s="792"/>
      <c r="F27" s="792"/>
      <c r="G27" s="792"/>
      <c r="H27" s="792"/>
      <c r="I27" s="792"/>
      <c r="J27" s="792"/>
      <c r="K27" s="792"/>
      <c r="L27" s="792"/>
      <c r="M27" s="792"/>
      <c r="N27" s="792"/>
      <c r="O27" s="793"/>
    </row>
    <row r="28" spans="1:16" ht="12.75" customHeight="1">
      <c r="A28" s="136"/>
      <c r="B28" s="136"/>
      <c r="C28" s="136"/>
      <c r="D28" s="136"/>
      <c r="E28" s="134"/>
      <c r="F28" s="134"/>
      <c r="G28" s="134"/>
      <c r="H28" s="134"/>
      <c r="I28" s="134"/>
      <c r="J28" s="135"/>
      <c r="K28" s="134"/>
      <c r="L28" s="134"/>
      <c r="M28" s="135"/>
      <c r="N28" s="134"/>
      <c r="O28" s="134"/>
    </row>
    <row r="29" spans="1:16" ht="13.5" customHeight="1">
      <c r="A29" s="133"/>
      <c r="B29" s="133"/>
      <c r="C29" s="133"/>
      <c r="D29" s="132"/>
      <c r="E29" s="131"/>
      <c r="F29" s="30"/>
      <c r="G29" s="30"/>
      <c r="H29" s="30"/>
      <c r="I29" s="129"/>
      <c r="J29" s="130"/>
      <c r="K29" s="129"/>
      <c r="L29" s="129"/>
      <c r="M29" s="181"/>
      <c r="N29" s="180"/>
      <c r="O29" s="180"/>
      <c r="P29" s="179"/>
    </row>
    <row r="30" spans="1:16" s="122" customFormat="1" ht="14.25" customHeight="1">
      <c r="A30" s="128"/>
      <c r="B30" s="128"/>
      <c r="C30" s="128"/>
      <c r="D30" s="3"/>
      <c r="E30" s="127"/>
      <c r="F30" s="126"/>
      <c r="G30" s="126"/>
      <c r="H30" s="126"/>
      <c r="I30" s="763"/>
      <c r="J30" s="763"/>
      <c r="K30" s="763"/>
      <c r="L30" s="763"/>
      <c r="M30" s="125"/>
      <c r="N30" s="124"/>
      <c r="O30" s="124"/>
      <c r="P30" s="178"/>
    </row>
    <row r="31" spans="1:16" s="122" customFormat="1">
      <c r="A31" s="759"/>
      <c r="B31" s="759"/>
      <c r="C31" s="759"/>
      <c r="D31" s="759"/>
      <c r="E31" s="759"/>
      <c r="F31" s="759"/>
      <c r="G31" s="759"/>
      <c r="H31" s="759"/>
      <c r="I31" s="759"/>
      <c r="J31" s="759"/>
      <c r="K31" s="759"/>
      <c r="L31" s="759"/>
      <c r="M31" s="123"/>
    </row>
  </sheetData>
  <mergeCells count="38">
    <mergeCell ref="D17:D18"/>
    <mergeCell ref="E17:E18"/>
    <mergeCell ref="F17:F18"/>
    <mergeCell ref="G17:G18"/>
    <mergeCell ref="A26:O26"/>
    <mergeCell ref="A23:O23"/>
    <mergeCell ref="A20:O20"/>
    <mergeCell ref="A21:O21"/>
    <mergeCell ref="A17:A18"/>
    <mergeCell ref="H17:H18"/>
    <mergeCell ref="I17:I18"/>
    <mergeCell ref="J17:L17"/>
    <mergeCell ref="M17:O17"/>
    <mergeCell ref="B17:B18"/>
    <mergeCell ref="C17:C18"/>
    <mergeCell ref="A27:O27"/>
    <mergeCell ref="I30:L30"/>
    <mergeCell ref="A31:H31"/>
    <mergeCell ref="I31:L31"/>
    <mergeCell ref="A24:O24"/>
    <mergeCell ref="A13:O13"/>
    <mergeCell ref="A9:O9"/>
    <mergeCell ref="A10:O10"/>
    <mergeCell ref="A12:O12"/>
    <mergeCell ref="A15:O15"/>
    <mergeCell ref="A2:O2"/>
    <mergeCell ref="A6:A7"/>
    <mergeCell ref="B6:B7"/>
    <mergeCell ref="C6:C7"/>
    <mergeCell ref="D6:D7"/>
    <mergeCell ref="I6:I7"/>
    <mergeCell ref="J6:L6"/>
    <mergeCell ref="M6:O6"/>
    <mergeCell ref="A5:O5"/>
    <mergeCell ref="E6:E7"/>
    <mergeCell ref="F6:F7"/>
    <mergeCell ref="G6:G7"/>
    <mergeCell ref="H6:H7"/>
  </mergeCells>
  <conditionalFormatting sqref="A5">
    <cfRule type="cellIs" dxfId="17" priority="1"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80" orientation="landscape" r:id="rId1"/>
  <headerFooter scaleWithDoc="0">
    <oddHeader>&amp;C&amp;G</oddHeader>
    <oddFooter>&amp;C&amp;G</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39"/>
  <sheetViews>
    <sheetView showGridLines="0" view="pageLayout" topLeftCell="A95" zoomScale="70" zoomScaleNormal="100" zoomScaleSheetLayoutView="85" zoomScalePageLayoutView="70" workbookViewId="0">
      <selection activeCell="A136" sqref="A136:O136"/>
    </sheetView>
  </sheetViews>
  <sheetFormatPr baseColWidth="10" defaultRowHeight="13.5"/>
  <cols>
    <col min="1" max="6" width="5" style="531" customWidth="1"/>
    <col min="7" max="7" width="3" style="531" bestFit="1" customWidth="1"/>
    <col min="8" max="8" width="51" style="531" bestFit="1" customWidth="1"/>
    <col min="9" max="9" width="10" style="531" bestFit="1" customWidth="1"/>
    <col min="10" max="10" width="16.140625" style="532" bestFit="1" customWidth="1"/>
    <col min="11" max="12" width="15" style="531" bestFit="1" customWidth="1"/>
    <col min="13" max="13" width="19.5703125" style="532" bestFit="1" customWidth="1"/>
    <col min="14" max="15" width="19.5703125" style="531" bestFit="1" customWidth="1"/>
    <col min="16" max="16" width="2.85546875" style="531" customWidth="1"/>
    <col min="17" max="16384" width="11.42578125" style="531"/>
  </cols>
  <sheetData>
    <row r="1" spans="1:15" ht="39" customHeight="1"/>
    <row r="2" spans="1:15" ht="34.9" customHeight="1">
      <c r="A2" s="870" t="s">
        <v>294</v>
      </c>
      <c r="B2" s="871"/>
      <c r="C2" s="871"/>
      <c r="D2" s="871"/>
      <c r="E2" s="871"/>
      <c r="F2" s="871"/>
      <c r="G2" s="871"/>
      <c r="H2" s="871"/>
      <c r="I2" s="871"/>
      <c r="J2" s="871"/>
      <c r="K2" s="871"/>
      <c r="L2" s="871"/>
      <c r="M2" s="871"/>
      <c r="N2" s="871"/>
      <c r="O2" s="872"/>
    </row>
    <row r="3" spans="1:15" ht="7.9" customHeight="1">
      <c r="A3" s="533"/>
      <c r="B3" s="533"/>
      <c r="C3" s="533"/>
      <c r="D3" s="533"/>
      <c r="E3" s="533"/>
      <c r="F3" s="533"/>
      <c r="G3" s="533"/>
      <c r="H3" s="533"/>
      <c r="I3" s="533"/>
      <c r="J3" s="533"/>
      <c r="K3" s="533"/>
      <c r="L3" s="533"/>
      <c r="M3" s="533"/>
      <c r="N3" s="533"/>
      <c r="O3" s="533"/>
    </row>
    <row r="4" spans="1:15" ht="19.149999999999999" customHeight="1">
      <c r="A4" s="534" t="s">
        <v>293</v>
      </c>
      <c r="B4" s="535"/>
      <c r="C4" s="535"/>
      <c r="D4" s="535"/>
      <c r="E4" s="535"/>
      <c r="F4" s="535"/>
      <c r="G4" s="535"/>
      <c r="H4" s="535"/>
      <c r="I4" s="535"/>
      <c r="J4" s="535"/>
      <c r="K4" s="535"/>
      <c r="L4" s="535"/>
      <c r="M4" s="535"/>
      <c r="N4" s="535"/>
      <c r="O4" s="536"/>
    </row>
    <row r="5" spans="1:15" ht="19.149999999999999" customHeight="1">
      <c r="A5" s="873" t="s">
        <v>292</v>
      </c>
      <c r="B5" s="874"/>
      <c r="C5" s="874"/>
      <c r="D5" s="874"/>
      <c r="E5" s="874"/>
      <c r="F5" s="874"/>
      <c r="G5" s="874"/>
      <c r="H5" s="874"/>
      <c r="I5" s="874"/>
      <c r="J5" s="874"/>
      <c r="K5" s="874"/>
      <c r="L5" s="874"/>
      <c r="M5" s="874"/>
      <c r="N5" s="874"/>
      <c r="O5" s="875"/>
    </row>
    <row r="6" spans="1:15" ht="19.899999999999999" customHeight="1">
      <c r="A6" s="857" t="s">
        <v>23</v>
      </c>
      <c r="B6" s="857" t="s">
        <v>227</v>
      </c>
      <c r="C6" s="857" t="s">
        <v>15</v>
      </c>
      <c r="D6" s="857" t="s">
        <v>13</v>
      </c>
      <c r="E6" s="857" t="s">
        <v>14</v>
      </c>
      <c r="F6" s="857" t="s">
        <v>7</v>
      </c>
      <c r="G6" s="857" t="s">
        <v>18</v>
      </c>
      <c r="H6" s="859" t="s">
        <v>8</v>
      </c>
      <c r="I6" s="857" t="s">
        <v>226</v>
      </c>
      <c r="J6" s="861" t="s">
        <v>225</v>
      </c>
      <c r="K6" s="862"/>
      <c r="L6" s="863"/>
      <c r="M6" s="861" t="s">
        <v>224</v>
      </c>
      <c r="N6" s="862"/>
      <c r="O6" s="863"/>
    </row>
    <row r="7" spans="1:15" ht="19.899999999999999" customHeight="1">
      <c r="A7" s="858"/>
      <c r="B7" s="858"/>
      <c r="C7" s="858"/>
      <c r="D7" s="858"/>
      <c r="E7" s="858"/>
      <c r="F7" s="858"/>
      <c r="G7" s="858"/>
      <c r="H7" s="860"/>
      <c r="I7" s="858"/>
      <c r="J7" s="537" t="s">
        <v>210</v>
      </c>
      <c r="K7" s="537" t="s">
        <v>223</v>
      </c>
      <c r="L7" s="537" t="s">
        <v>222</v>
      </c>
      <c r="M7" s="537" t="s">
        <v>221</v>
      </c>
      <c r="N7" s="538" t="s">
        <v>209</v>
      </c>
      <c r="O7" s="538" t="s">
        <v>208</v>
      </c>
    </row>
    <row r="8" spans="1:15" s="556" customFormat="1" ht="15" customHeight="1">
      <c r="A8" s="557" t="s">
        <v>266</v>
      </c>
      <c r="B8" s="557" t="s">
        <v>237</v>
      </c>
      <c r="C8" s="557" t="s">
        <v>219</v>
      </c>
      <c r="D8" s="557" t="s">
        <v>220</v>
      </c>
      <c r="E8" s="557" t="s">
        <v>220</v>
      </c>
      <c r="F8" s="557" t="s">
        <v>285</v>
      </c>
      <c r="G8" s="557"/>
      <c r="H8" s="557" t="s">
        <v>57</v>
      </c>
      <c r="I8" s="557" t="s">
        <v>392</v>
      </c>
      <c r="J8" s="558">
        <v>80000</v>
      </c>
      <c r="K8" s="558">
        <v>80000</v>
      </c>
      <c r="L8" s="558">
        <v>131228</v>
      </c>
      <c r="M8" s="558">
        <v>179633278</v>
      </c>
      <c r="N8" s="558">
        <v>81726149.609999999</v>
      </c>
      <c r="O8" s="558">
        <v>81726149.609999999</v>
      </c>
    </row>
    <row r="9" spans="1:15" s="532" customFormat="1">
      <c r="A9" s="867" t="s">
        <v>391</v>
      </c>
      <c r="B9" s="868"/>
      <c r="C9" s="868"/>
      <c r="D9" s="868"/>
      <c r="E9" s="868"/>
      <c r="F9" s="868"/>
      <c r="G9" s="868"/>
      <c r="H9" s="868"/>
      <c r="I9" s="868"/>
      <c r="J9" s="868"/>
      <c r="K9" s="868"/>
      <c r="L9" s="868"/>
      <c r="M9" s="868"/>
      <c r="N9" s="868"/>
      <c r="O9" s="869"/>
    </row>
    <row r="10" spans="1:15" s="532" customFormat="1">
      <c r="A10" s="864" t="s">
        <v>261</v>
      </c>
      <c r="B10" s="865"/>
      <c r="C10" s="865"/>
      <c r="D10" s="865"/>
      <c r="E10" s="865"/>
      <c r="F10" s="865"/>
      <c r="G10" s="865"/>
      <c r="H10" s="865"/>
      <c r="I10" s="865"/>
      <c r="J10" s="865"/>
      <c r="K10" s="865"/>
      <c r="L10" s="865"/>
      <c r="M10" s="865"/>
      <c r="N10" s="865"/>
      <c r="O10" s="866"/>
    </row>
    <row r="11" spans="1:15" s="532" customFormat="1">
      <c r="A11" s="864" t="s">
        <v>858</v>
      </c>
      <c r="B11" s="865"/>
      <c r="C11" s="865"/>
      <c r="D11" s="865"/>
      <c r="E11" s="865"/>
      <c r="F11" s="865"/>
      <c r="G11" s="865"/>
      <c r="H11" s="865"/>
      <c r="I11" s="865"/>
      <c r="J11" s="865"/>
      <c r="K11" s="865"/>
      <c r="L11" s="865"/>
      <c r="M11" s="865"/>
      <c r="N11" s="865"/>
      <c r="O11" s="866"/>
    </row>
    <row r="12" spans="1:15" s="532" customFormat="1" ht="17.25" customHeight="1">
      <c r="A12" s="864" t="s">
        <v>390</v>
      </c>
      <c r="B12" s="865"/>
      <c r="C12" s="865"/>
      <c r="D12" s="865"/>
      <c r="E12" s="865"/>
      <c r="F12" s="865"/>
      <c r="G12" s="865"/>
      <c r="H12" s="865"/>
      <c r="I12" s="865"/>
      <c r="J12" s="865"/>
      <c r="K12" s="865"/>
      <c r="L12" s="865"/>
      <c r="M12" s="865"/>
      <c r="N12" s="865"/>
      <c r="O12" s="866"/>
    </row>
    <row r="13" spans="1:15" s="532" customFormat="1" ht="27" customHeight="1">
      <c r="A13" s="864" t="s">
        <v>389</v>
      </c>
      <c r="B13" s="865"/>
      <c r="C13" s="865"/>
      <c r="D13" s="865"/>
      <c r="E13" s="865"/>
      <c r="F13" s="865"/>
      <c r="G13" s="865"/>
      <c r="H13" s="865"/>
      <c r="I13" s="865"/>
      <c r="J13" s="865"/>
      <c r="K13" s="865"/>
      <c r="L13" s="865"/>
      <c r="M13" s="865"/>
      <c r="N13" s="865"/>
      <c r="O13" s="866"/>
    </row>
    <row r="14" spans="1:15" s="532" customFormat="1" ht="16.5" customHeight="1">
      <c r="A14" s="864" t="s">
        <v>388</v>
      </c>
      <c r="B14" s="865"/>
      <c r="C14" s="865"/>
      <c r="D14" s="865"/>
      <c r="E14" s="865"/>
      <c r="F14" s="865"/>
      <c r="G14" s="865"/>
      <c r="H14" s="865"/>
      <c r="I14" s="865"/>
      <c r="J14" s="865"/>
      <c r="K14" s="865"/>
      <c r="L14" s="865"/>
      <c r="M14" s="865"/>
      <c r="N14" s="865"/>
      <c r="O14" s="866"/>
    </row>
    <row r="15" spans="1:15" s="532" customFormat="1" ht="15" customHeight="1">
      <c r="A15" s="864" t="s">
        <v>387</v>
      </c>
      <c r="B15" s="865"/>
      <c r="C15" s="865"/>
      <c r="D15" s="865"/>
      <c r="E15" s="865"/>
      <c r="F15" s="865"/>
      <c r="G15" s="865"/>
      <c r="H15" s="865"/>
      <c r="I15" s="865"/>
      <c r="J15" s="865"/>
      <c r="K15" s="865"/>
      <c r="L15" s="865"/>
      <c r="M15" s="865"/>
      <c r="N15" s="865"/>
      <c r="O15" s="866"/>
    </row>
    <row r="16" spans="1:15" s="532" customFormat="1" ht="26.25" customHeight="1">
      <c r="A16" s="864" t="s">
        <v>386</v>
      </c>
      <c r="B16" s="865"/>
      <c r="C16" s="865"/>
      <c r="D16" s="865"/>
      <c r="E16" s="865"/>
      <c r="F16" s="865"/>
      <c r="G16" s="865"/>
      <c r="H16" s="865"/>
      <c r="I16" s="865"/>
      <c r="J16" s="865"/>
      <c r="K16" s="865"/>
      <c r="L16" s="865"/>
      <c r="M16" s="865"/>
      <c r="N16" s="865"/>
      <c r="O16" s="866"/>
    </row>
    <row r="17" spans="1:15" s="532" customFormat="1" ht="26.25" customHeight="1">
      <c r="A17" s="857" t="s">
        <v>23</v>
      </c>
      <c r="B17" s="857" t="s">
        <v>227</v>
      </c>
      <c r="C17" s="857" t="s">
        <v>15</v>
      </c>
      <c r="D17" s="857" t="s">
        <v>13</v>
      </c>
      <c r="E17" s="857" t="s">
        <v>14</v>
      </c>
      <c r="F17" s="857" t="s">
        <v>7</v>
      </c>
      <c r="G17" s="857" t="s">
        <v>18</v>
      </c>
      <c r="H17" s="859" t="s">
        <v>8</v>
      </c>
      <c r="I17" s="857" t="s">
        <v>226</v>
      </c>
      <c r="J17" s="861" t="s">
        <v>225</v>
      </c>
      <c r="K17" s="862"/>
      <c r="L17" s="863"/>
      <c r="M17" s="861" t="s">
        <v>224</v>
      </c>
      <c r="N17" s="862"/>
      <c r="O17" s="863"/>
    </row>
    <row r="18" spans="1:15" s="532" customFormat="1">
      <c r="A18" s="858"/>
      <c r="B18" s="858"/>
      <c r="C18" s="858"/>
      <c r="D18" s="858"/>
      <c r="E18" s="858"/>
      <c r="F18" s="858"/>
      <c r="G18" s="858"/>
      <c r="H18" s="860"/>
      <c r="I18" s="858"/>
      <c r="J18" s="537" t="s">
        <v>210</v>
      </c>
      <c r="K18" s="537" t="s">
        <v>223</v>
      </c>
      <c r="L18" s="537" t="s">
        <v>222</v>
      </c>
      <c r="M18" s="537" t="s">
        <v>221</v>
      </c>
      <c r="N18" s="538" t="s">
        <v>209</v>
      </c>
      <c r="O18" s="538" t="s">
        <v>208</v>
      </c>
    </row>
    <row r="19" spans="1:15" s="545" customFormat="1" ht="25.5" customHeight="1">
      <c r="A19" s="542" t="s">
        <v>266</v>
      </c>
      <c r="B19" s="542" t="s">
        <v>250</v>
      </c>
      <c r="C19" s="542" t="s">
        <v>219</v>
      </c>
      <c r="D19" s="542" t="s">
        <v>220</v>
      </c>
      <c r="E19" s="542" t="s">
        <v>251</v>
      </c>
      <c r="F19" s="542" t="s">
        <v>385</v>
      </c>
      <c r="G19" s="543"/>
      <c r="H19" s="544" t="s">
        <v>58</v>
      </c>
      <c r="I19" s="543" t="s">
        <v>384</v>
      </c>
      <c r="J19" s="542" t="s">
        <v>383</v>
      </c>
      <c r="K19" s="542" t="s">
        <v>854</v>
      </c>
      <c r="L19" s="542">
        <v>16.96</v>
      </c>
      <c r="M19" s="152">
        <v>45950595</v>
      </c>
      <c r="N19" s="152">
        <v>1894593.24</v>
      </c>
      <c r="O19" s="152">
        <v>1894593.24</v>
      </c>
    </row>
    <row r="20" spans="1:15" s="532" customFormat="1">
      <c r="A20" s="848" t="s">
        <v>271</v>
      </c>
      <c r="B20" s="849"/>
      <c r="C20" s="849"/>
      <c r="D20" s="849"/>
      <c r="E20" s="849"/>
      <c r="F20" s="849"/>
      <c r="G20" s="849"/>
      <c r="H20" s="849"/>
      <c r="I20" s="849"/>
      <c r="J20" s="849"/>
      <c r="K20" s="849"/>
      <c r="L20" s="849"/>
      <c r="M20" s="849"/>
      <c r="N20" s="849"/>
      <c r="O20" s="850"/>
    </row>
    <row r="21" spans="1:15" s="532" customFormat="1">
      <c r="A21" s="848" t="s">
        <v>382</v>
      </c>
      <c r="B21" s="849"/>
      <c r="C21" s="849"/>
      <c r="D21" s="849"/>
      <c r="E21" s="849"/>
      <c r="F21" s="849"/>
      <c r="G21" s="849"/>
      <c r="H21" s="849"/>
      <c r="I21" s="849"/>
      <c r="J21" s="849"/>
      <c r="K21" s="849"/>
      <c r="L21" s="849"/>
      <c r="M21" s="849"/>
      <c r="N21" s="849"/>
      <c r="O21" s="850"/>
    </row>
    <row r="22" spans="1:15" s="532" customFormat="1" ht="3.75" customHeight="1">
      <c r="A22" s="848"/>
      <c r="B22" s="849"/>
      <c r="C22" s="849"/>
      <c r="D22" s="849"/>
      <c r="E22" s="849"/>
      <c r="F22" s="849"/>
      <c r="G22" s="849"/>
      <c r="H22" s="849"/>
      <c r="I22" s="849"/>
      <c r="J22" s="849"/>
      <c r="K22" s="849"/>
      <c r="L22" s="849"/>
      <c r="M22" s="849"/>
      <c r="N22" s="849"/>
      <c r="O22" s="850"/>
    </row>
    <row r="23" spans="1:15" s="532" customFormat="1">
      <c r="A23" s="848" t="s">
        <v>245</v>
      </c>
      <c r="B23" s="849"/>
      <c r="C23" s="849"/>
      <c r="D23" s="849"/>
      <c r="E23" s="849"/>
      <c r="F23" s="849"/>
      <c r="G23" s="849"/>
      <c r="H23" s="849"/>
      <c r="I23" s="849"/>
      <c r="J23" s="849"/>
      <c r="K23" s="849"/>
      <c r="L23" s="849"/>
      <c r="M23" s="849"/>
      <c r="N23" s="849"/>
      <c r="O23" s="850"/>
    </row>
    <row r="24" spans="1:15" s="532" customFormat="1" ht="15.75" customHeight="1">
      <c r="A24" s="848" t="s">
        <v>381</v>
      </c>
      <c r="B24" s="849"/>
      <c r="C24" s="849"/>
      <c r="D24" s="849"/>
      <c r="E24" s="849"/>
      <c r="F24" s="849"/>
      <c r="G24" s="849"/>
      <c r="H24" s="849"/>
      <c r="I24" s="849"/>
      <c r="J24" s="849"/>
      <c r="K24" s="849"/>
      <c r="L24" s="849"/>
      <c r="M24" s="849"/>
      <c r="N24" s="849"/>
      <c r="O24" s="850"/>
    </row>
    <row r="25" spans="1:15" s="532" customFormat="1" ht="28.5" customHeight="1">
      <c r="A25" s="848" t="s">
        <v>380</v>
      </c>
      <c r="B25" s="849"/>
      <c r="C25" s="849"/>
      <c r="D25" s="849"/>
      <c r="E25" s="849"/>
      <c r="F25" s="849"/>
      <c r="G25" s="849"/>
      <c r="H25" s="849"/>
      <c r="I25" s="849"/>
      <c r="J25" s="849"/>
      <c r="K25" s="849"/>
      <c r="L25" s="849"/>
      <c r="M25" s="849"/>
      <c r="N25" s="849"/>
      <c r="O25" s="850"/>
    </row>
    <row r="26" spans="1:15" s="532" customFormat="1" ht="21.75" customHeight="1">
      <c r="A26" s="857" t="s">
        <v>23</v>
      </c>
      <c r="B26" s="857" t="s">
        <v>227</v>
      </c>
      <c r="C26" s="857" t="s">
        <v>15</v>
      </c>
      <c r="D26" s="857" t="s">
        <v>13</v>
      </c>
      <c r="E26" s="857" t="s">
        <v>14</v>
      </c>
      <c r="F26" s="857" t="s">
        <v>7</v>
      </c>
      <c r="G26" s="857" t="s">
        <v>18</v>
      </c>
      <c r="H26" s="859" t="s">
        <v>8</v>
      </c>
      <c r="I26" s="857" t="s">
        <v>226</v>
      </c>
      <c r="J26" s="861" t="s">
        <v>225</v>
      </c>
      <c r="K26" s="862"/>
      <c r="L26" s="863"/>
      <c r="M26" s="861" t="s">
        <v>224</v>
      </c>
      <c r="N26" s="862"/>
      <c r="O26" s="863"/>
    </row>
    <row r="27" spans="1:15" s="532" customFormat="1">
      <c r="A27" s="858"/>
      <c r="B27" s="858"/>
      <c r="C27" s="858"/>
      <c r="D27" s="858"/>
      <c r="E27" s="858"/>
      <c r="F27" s="858"/>
      <c r="G27" s="858"/>
      <c r="H27" s="860"/>
      <c r="I27" s="858"/>
      <c r="J27" s="537" t="s">
        <v>210</v>
      </c>
      <c r="K27" s="537" t="s">
        <v>223</v>
      </c>
      <c r="L27" s="537" t="s">
        <v>222</v>
      </c>
      <c r="M27" s="537" t="s">
        <v>221</v>
      </c>
      <c r="N27" s="538" t="s">
        <v>209</v>
      </c>
      <c r="O27" s="538" t="s">
        <v>208</v>
      </c>
    </row>
    <row r="28" spans="1:15" s="541" customFormat="1" ht="15" customHeight="1">
      <c r="A28" s="190" t="s">
        <v>266</v>
      </c>
      <c r="B28" s="190" t="s">
        <v>219</v>
      </c>
      <c r="C28" s="190" t="s">
        <v>219</v>
      </c>
      <c r="D28" s="190" t="s">
        <v>220</v>
      </c>
      <c r="E28" s="190" t="s">
        <v>250</v>
      </c>
      <c r="F28" s="190" t="s">
        <v>282</v>
      </c>
      <c r="G28" s="190"/>
      <c r="H28" s="189" t="s">
        <v>59</v>
      </c>
      <c r="I28" s="190" t="s">
        <v>60</v>
      </c>
      <c r="J28" s="142">
        <v>1200000</v>
      </c>
      <c r="K28" s="142">
        <v>1200111.1100000001</v>
      </c>
      <c r="L28" s="142">
        <v>4000884</v>
      </c>
      <c r="M28" s="142">
        <v>7585030</v>
      </c>
      <c r="N28" s="142">
        <v>1606161.56</v>
      </c>
      <c r="O28" s="142">
        <v>1605143.2000000002</v>
      </c>
    </row>
    <row r="29" spans="1:15" s="532" customFormat="1">
      <c r="A29" s="837" t="s">
        <v>379</v>
      </c>
      <c r="B29" s="838"/>
      <c r="C29" s="838"/>
      <c r="D29" s="838"/>
      <c r="E29" s="838"/>
      <c r="F29" s="838"/>
      <c r="G29" s="838"/>
      <c r="H29" s="838"/>
      <c r="I29" s="838"/>
      <c r="J29" s="838"/>
      <c r="K29" s="838"/>
      <c r="L29" s="838"/>
      <c r="M29" s="838"/>
      <c r="N29" s="838"/>
      <c r="O29" s="839"/>
    </row>
    <row r="30" spans="1:15" s="532" customFormat="1">
      <c r="A30" s="825" t="s">
        <v>261</v>
      </c>
      <c r="B30" s="826"/>
      <c r="C30" s="826"/>
      <c r="D30" s="826"/>
      <c r="E30" s="826"/>
      <c r="F30" s="826"/>
      <c r="G30" s="826"/>
      <c r="H30" s="826"/>
      <c r="I30" s="826"/>
      <c r="J30" s="826"/>
      <c r="K30" s="826"/>
      <c r="L30" s="826"/>
      <c r="M30" s="826"/>
      <c r="N30" s="826"/>
      <c r="O30" s="827"/>
    </row>
    <row r="31" spans="1:15" s="532" customFormat="1" ht="51.75" customHeight="1">
      <c r="A31" s="845" t="s">
        <v>378</v>
      </c>
      <c r="B31" s="853"/>
      <c r="C31" s="853"/>
      <c r="D31" s="853"/>
      <c r="E31" s="853"/>
      <c r="F31" s="853"/>
      <c r="G31" s="853"/>
      <c r="H31" s="853"/>
      <c r="I31" s="853"/>
      <c r="J31" s="853"/>
      <c r="K31" s="853"/>
      <c r="L31" s="853"/>
      <c r="M31" s="853"/>
      <c r="N31" s="853"/>
      <c r="O31" s="847"/>
    </row>
    <row r="32" spans="1:15" s="532" customFormat="1" ht="63" customHeight="1">
      <c r="A32" s="828" t="s">
        <v>377</v>
      </c>
      <c r="B32" s="829"/>
      <c r="C32" s="829"/>
      <c r="D32" s="829"/>
      <c r="E32" s="829"/>
      <c r="F32" s="829"/>
      <c r="G32" s="829"/>
      <c r="H32" s="829"/>
      <c r="I32" s="829"/>
      <c r="J32" s="829"/>
      <c r="K32" s="829"/>
      <c r="L32" s="829"/>
      <c r="M32" s="829"/>
      <c r="N32" s="829"/>
      <c r="O32" s="830"/>
    </row>
    <row r="33" spans="1:16" s="532" customFormat="1">
      <c r="A33" s="825" t="s">
        <v>245</v>
      </c>
      <c r="B33" s="826"/>
      <c r="C33" s="826"/>
      <c r="D33" s="826"/>
      <c r="E33" s="826"/>
      <c r="F33" s="826"/>
      <c r="G33" s="826"/>
      <c r="H33" s="826"/>
      <c r="I33" s="826"/>
      <c r="J33" s="826"/>
      <c r="K33" s="826"/>
      <c r="L33" s="826"/>
      <c r="M33" s="826"/>
      <c r="N33" s="826"/>
      <c r="O33" s="827"/>
    </row>
    <row r="34" spans="1:16" s="532" customFormat="1" ht="27" customHeight="1">
      <c r="A34" s="831" t="s">
        <v>376</v>
      </c>
      <c r="B34" s="832"/>
      <c r="C34" s="832"/>
      <c r="D34" s="832"/>
      <c r="E34" s="832"/>
      <c r="F34" s="832"/>
      <c r="G34" s="832"/>
      <c r="H34" s="832"/>
      <c r="I34" s="832"/>
      <c r="J34" s="832"/>
      <c r="K34" s="832"/>
      <c r="L34" s="832"/>
      <c r="M34" s="832"/>
      <c r="N34" s="832"/>
      <c r="O34" s="833"/>
    </row>
    <row r="35" spans="1:16" s="532" customFormat="1" ht="24" customHeight="1">
      <c r="A35" s="854" t="s">
        <v>375</v>
      </c>
      <c r="B35" s="855"/>
      <c r="C35" s="855"/>
      <c r="D35" s="855"/>
      <c r="E35" s="855"/>
      <c r="F35" s="855"/>
      <c r="G35" s="855"/>
      <c r="H35" s="855"/>
      <c r="I35" s="855"/>
      <c r="J35" s="855"/>
      <c r="K35" s="855"/>
      <c r="L35" s="855"/>
      <c r="M35" s="855"/>
      <c r="N35" s="855"/>
      <c r="O35" s="856"/>
    </row>
    <row r="36" spans="1:16" s="532" customFormat="1">
      <c r="A36" s="811" t="s">
        <v>23</v>
      </c>
      <c r="B36" s="811" t="s">
        <v>227</v>
      </c>
      <c r="C36" s="811" t="s">
        <v>15</v>
      </c>
      <c r="D36" s="811" t="s">
        <v>13</v>
      </c>
      <c r="E36" s="811" t="s">
        <v>14</v>
      </c>
      <c r="F36" s="811" t="s">
        <v>7</v>
      </c>
      <c r="G36" s="811" t="s">
        <v>18</v>
      </c>
      <c r="H36" s="809" t="s">
        <v>8</v>
      </c>
      <c r="I36" s="811" t="s">
        <v>226</v>
      </c>
      <c r="J36" s="813" t="s">
        <v>225</v>
      </c>
      <c r="K36" s="814"/>
      <c r="L36" s="815"/>
      <c r="M36" s="813" t="s">
        <v>224</v>
      </c>
      <c r="N36" s="814"/>
      <c r="O36" s="815"/>
    </row>
    <row r="37" spans="1:16" s="532" customFormat="1" ht="12.75" customHeight="1">
      <c r="A37" s="812"/>
      <c r="B37" s="812"/>
      <c r="C37" s="812"/>
      <c r="D37" s="812"/>
      <c r="E37" s="812"/>
      <c r="F37" s="812"/>
      <c r="G37" s="812"/>
      <c r="H37" s="810"/>
      <c r="I37" s="812"/>
      <c r="J37" s="537" t="s">
        <v>210</v>
      </c>
      <c r="K37" s="537" t="s">
        <v>223</v>
      </c>
      <c r="L37" s="537" t="s">
        <v>222</v>
      </c>
      <c r="M37" s="537" t="s">
        <v>221</v>
      </c>
      <c r="N37" s="537" t="s">
        <v>209</v>
      </c>
      <c r="O37" s="537" t="s">
        <v>208</v>
      </c>
    </row>
    <row r="38" spans="1:16" s="532" customFormat="1" ht="13.5" customHeight="1">
      <c r="A38" s="539" t="s">
        <v>266</v>
      </c>
      <c r="B38" s="539" t="s">
        <v>219</v>
      </c>
      <c r="C38" s="539" t="s">
        <v>219</v>
      </c>
      <c r="D38" s="539" t="s">
        <v>220</v>
      </c>
      <c r="E38" s="539" t="s">
        <v>250</v>
      </c>
      <c r="F38" s="539" t="s">
        <v>374</v>
      </c>
      <c r="G38" s="539"/>
      <c r="H38" s="540" t="s">
        <v>61</v>
      </c>
      <c r="I38" s="539" t="s">
        <v>62</v>
      </c>
      <c r="J38" s="549" t="s">
        <v>373</v>
      </c>
      <c r="K38" s="549" t="s">
        <v>855</v>
      </c>
      <c r="L38" s="549">
        <v>3954</v>
      </c>
      <c r="M38" s="172">
        <v>74913975</v>
      </c>
      <c r="N38" s="172">
        <v>36041333.359999992</v>
      </c>
      <c r="O38" s="172">
        <v>36041333.359999992</v>
      </c>
      <c r="P38" s="550"/>
    </row>
    <row r="39" spans="1:16" s="551" customFormat="1">
      <c r="A39" s="837" t="s">
        <v>372</v>
      </c>
      <c r="B39" s="838"/>
      <c r="C39" s="838"/>
      <c r="D39" s="838"/>
      <c r="E39" s="838"/>
      <c r="F39" s="838"/>
      <c r="G39" s="838"/>
      <c r="H39" s="838"/>
      <c r="I39" s="838"/>
      <c r="J39" s="838"/>
      <c r="K39" s="838"/>
      <c r="L39" s="838"/>
      <c r="M39" s="838"/>
      <c r="N39" s="838"/>
      <c r="O39" s="839"/>
    </row>
    <row r="40" spans="1:16" s="532" customFormat="1" ht="13.5" customHeight="1">
      <c r="A40" s="825" t="s">
        <v>261</v>
      </c>
      <c r="B40" s="826"/>
      <c r="C40" s="826"/>
      <c r="D40" s="826"/>
      <c r="E40" s="826"/>
      <c r="F40" s="826"/>
      <c r="G40" s="826"/>
      <c r="H40" s="826"/>
      <c r="I40" s="826"/>
      <c r="J40" s="826"/>
      <c r="K40" s="826"/>
      <c r="L40" s="826"/>
      <c r="M40" s="826"/>
      <c r="N40" s="826"/>
      <c r="O40" s="827"/>
    </row>
    <row r="41" spans="1:16" s="532" customFormat="1" ht="35.25" customHeight="1">
      <c r="A41" s="845" t="s">
        <v>371</v>
      </c>
      <c r="B41" s="846"/>
      <c r="C41" s="846"/>
      <c r="D41" s="846"/>
      <c r="E41" s="846"/>
      <c r="F41" s="846"/>
      <c r="G41" s="846"/>
      <c r="H41" s="846"/>
      <c r="I41" s="846"/>
      <c r="J41" s="846"/>
      <c r="K41" s="846"/>
      <c r="L41" s="846"/>
      <c r="M41" s="846"/>
      <c r="N41" s="846"/>
      <c r="O41" s="847"/>
    </row>
    <row r="42" spans="1:16" s="532" customFormat="1" ht="28.5" customHeight="1">
      <c r="A42" s="828" t="s">
        <v>370</v>
      </c>
      <c r="B42" s="829"/>
      <c r="C42" s="829"/>
      <c r="D42" s="829"/>
      <c r="E42" s="829"/>
      <c r="F42" s="829"/>
      <c r="G42" s="829"/>
      <c r="H42" s="829"/>
      <c r="I42" s="829"/>
      <c r="J42" s="829"/>
      <c r="K42" s="829"/>
      <c r="L42" s="829"/>
      <c r="M42" s="829"/>
      <c r="N42" s="829"/>
      <c r="O42" s="830"/>
    </row>
    <row r="43" spans="1:16" s="532" customFormat="1" ht="13.5" customHeight="1">
      <c r="A43" s="831" t="s">
        <v>245</v>
      </c>
      <c r="B43" s="832"/>
      <c r="C43" s="832"/>
      <c r="D43" s="832"/>
      <c r="E43" s="832"/>
      <c r="F43" s="832"/>
      <c r="G43" s="832"/>
      <c r="H43" s="832"/>
      <c r="I43" s="832"/>
      <c r="J43" s="832"/>
      <c r="K43" s="832"/>
      <c r="L43" s="832"/>
      <c r="M43" s="832"/>
      <c r="N43" s="832"/>
      <c r="O43" s="833"/>
    </row>
    <row r="44" spans="1:16" s="532" customFormat="1" ht="69" customHeight="1">
      <c r="A44" s="834" t="s">
        <v>369</v>
      </c>
      <c r="B44" s="835"/>
      <c r="C44" s="835"/>
      <c r="D44" s="835"/>
      <c r="E44" s="835"/>
      <c r="F44" s="835"/>
      <c r="G44" s="835"/>
      <c r="H44" s="835"/>
      <c r="I44" s="835"/>
      <c r="J44" s="835"/>
      <c r="K44" s="835"/>
      <c r="L44" s="835"/>
      <c r="M44" s="835"/>
      <c r="N44" s="835"/>
      <c r="O44" s="836"/>
    </row>
    <row r="45" spans="1:16" s="532" customFormat="1" ht="18.75" customHeight="1">
      <c r="A45" s="837" t="s">
        <v>368</v>
      </c>
      <c r="B45" s="838"/>
      <c r="C45" s="838"/>
      <c r="D45" s="838"/>
      <c r="E45" s="838"/>
      <c r="F45" s="838"/>
      <c r="G45" s="838"/>
      <c r="H45" s="838"/>
      <c r="I45" s="838"/>
      <c r="J45" s="838"/>
      <c r="K45" s="838"/>
      <c r="L45" s="838"/>
      <c r="M45" s="838"/>
      <c r="N45" s="838"/>
      <c r="O45" s="839"/>
    </row>
    <row r="46" spans="1:16" s="532" customFormat="1">
      <c r="A46" s="811" t="s">
        <v>23</v>
      </c>
      <c r="B46" s="811" t="s">
        <v>227</v>
      </c>
      <c r="C46" s="811" t="s">
        <v>15</v>
      </c>
      <c r="D46" s="811" t="s">
        <v>13</v>
      </c>
      <c r="E46" s="811" t="s">
        <v>14</v>
      </c>
      <c r="F46" s="811" t="s">
        <v>7</v>
      </c>
      <c r="G46" s="811" t="s">
        <v>18</v>
      </c>
      <c r="H46" s="809" t="s">
        <v>8</v>
      </c>
      <c r="I46" s="811" t="s">
        <v>226</v>
      </c>
      <c r="J46" s="813" t="s">
        <v>225</v>
      </c>
      <c r="K46" s="814"/>
      <c r="L46" s="815"/>
      <c r="M46" s="813" t="s">
        <v>224</v>
      </c>
      <c r="N46" s="814"/>
      <c r="O46" s="815"/>
    </row>
    <row r="47" spans="1:16" s="532" customFormat="1">
      <c r="A47" s="812"/>
      <c r="B47" s="812"/>
      <c r="C47" s="812"/>
      <c r="D47" s="812"/>
      <c r="E47" s="812"/>
      <c r="F47" s="812"/>
      <c r="G47" s="812"/>
      <c r="H47" s="810"/>
      <c r="I47" s="812"/>
      <c r="J47" s="537" t="s">
        <v>210</v>
      </c>
      <c r="K47" s="537" t="s">
        <v>223</v>
      </c>
      <c r="L47" s="537" t="s">
        <v>222</v>
      </c>
      <c r="M47" s="537" t="s">
        <v>221</v>
      </c>
      <c r="N47" s="537" t="s">
        <v>209</v>
      </c>
      <c r="O47" s="537" t="s">
        <v>208</v>
      </c>
    </row>
    <row r="48" spans="1:16" s="532" customFormat="1">
      <c r="A48" s="539" t="s">
        <v>266</v>
      </c>
      <c r="B48" s="539" t="s">
        <v>219</v>
      </c>
      <c r="C48" s="539" t="s">
        <v>219</v>
      </c>
      <c r="D48" s="539" t="s">
        <v>219</v>
      </c>
      <c r="E48" s="539" t="s">
        <v>220</v>
      </c>
      <c r="F48" s="539" t="s">
        <v>360</v>
      </c>
      <c r="G48" s="539"/>
      <c r="H48" s="540" t="s">
        <v>63</v>
      </c>
      <c r="I48" s="539" t="s">
        <v>64</v>
      </c>
      <c r="J48" s="172">
        <v>140000</v>
      </c>
      <c r="K48" s="172">
        <v>141964.29</v>
      </c>
      <c r="L48" s="172">
        <v>42889</v>
      </c>
      <c r="M48" s="172">
        <v>10686642</v>
      </c>
      <c r="N48" s="172">
        <v>1628464.95</v>
      </c>
      <c r="O48" s="172">
        <v>1628464.95</v>
      </c>
    </row>
    <row r="49" spans="1:15" s="532" customFormat="1">
      <c r="A49" s="837" t="s">
        <v>359</v>
      </c>
      <c r="B49" s="838"/>
      <c r="C49" s="838"/>
      <c r="D49" s="838"/>
      <c r="E49" s="838"/>
      <c r="F49" s="838"/>
      <c r="G49" s="838"/>
      <c r="H49" s="838"/>
      <c r="I49" s="838"/>
      <c r="J49" s="838"/>
      <c r="K49" s="838"/>
      <c r="L49" s="838"/>
      <c r="M49" s="838"/>
      <c r="N49" s="838"/>
      <c r="O49" s="839"/>
    </row>
    <row r="50" spans="1:15" s="532" customFormat="1">
      <c r="A50" s="825" t="s">
        <v>261</v>
      </c>
      <c r="B50" s="826"/>
      <c r="C50" s="826"/>
      <c r="D50" s="826"/>
      <c r="E50" s="826"/>
      <c r="F50" s="826"/>
      <c r="G50" s="826"/>
      <c r="H50" s="826"/>
      <c r="I50" s="826"/>
      <c r="J50" s="826"/>
      <c r="K50" s="826"/>
      <c r="L50" s="826"/>
      <c r="M50" s="826"/>
      <c r="N50" s="826"/>
      <c r="O50" s="827"/>
    </row>
    <row r="51" spans="1:15" s="532" customFormat="1" ht="24" customHeight="1">
      <c r="A51" s="845" t="s">
        <v>358</v>
      </c>
      <c r="B51" s="846"/>
      <c r="C51" s="846"/>
      <c r="D51" s="846"/>
      <c r="E51" s="846"/>
      <c r="F51" s="846"/>
      <c r="G51" s="846"/>
      <c r="H51" s="846"/>
      <c r="I51" s="846"/>
      <c r="J51" s="846"/>
      <c r="K51" s="846"/>
      <c r="L51" s="846"/>
      <c r="M51" s="846"/>
      <c r="N51" s="846"/>
      <c r="O51" s="847"/>
    </row>
    <row r="52" spans="1:15" s="532" customFormat="1">
      <c r="A52" s="825" t="s">
        <v>245</v>
      </c>
      <c r="B52" s="826"/>
      <c r="C52" s="826"/>
      <c r="D52" s="826"/>
      <c r="E52" s="826"/>
      <c r="F52" s="826"/>
      <c r="G52" s="826"/>
      <c r="H52" s="826"/>
      <c r="I52" s="826"/>
      <c r="J52" s="826"/>
      <c r="K52" s="826"/>
      <c r="L52" s="826"/>
      <c r="M52" s="826"/>
      <c r="N52" s="826"/>
      <c r="O52" s="827"/>
    </row>
    <row r="53" spans="1:15" s="532" customFormat="1" ht="30" customHeight="1">
      <c r="A53" s="831" t="s">
        <v>357</v>
      </c>
      <c r="B53" s="832"/>
      <c r="C53" s="832"/>
      <c r="D53" s="832"/>
      <c r="E53" s="832"/>
      <c r="F53" s="832"/>
      <c r="G53" s="832"/>
      <c r="H53" s="832"/>
      <c r="I53" s="832"/>
      <c r="J53" s="832"/>
      <c r="K53" s="832"/>
      <c r="L53" s="832"/>
      <c r="M53" s="832"/>
      <c r="N53" s="832"/>
      <c r="O53" s="833"/>
    </row>
    <row r="54" spans="1:15" s="532" customFormat="1">
      <c r="A54" s="811" t="s">
        <v>23</v>
      </c>
      <c r="B54" s="811" t="s">
        <v>227</v>
      </c>
      <c r="C54" s="811" t="s">
        <v>15</v>
      </c>
      <c r="D54" s="811" t="s">
        <v>13</v>
      </c>
      <c r="E54" s="811" t="s">
        <v>14</v>
      </c>
      <c r="F54" s="811" t="s">
        <v>7</v>
      </c>
      <c r="G54" s="811" t="s">
        <v>18</v>
      </c>
      <c r="H54" s="809" t="s">
        <v>8</v>
      </c>
      <c r="I54" s="811" t="s">
        <v>226</v>
      </c>
      <c r="J54" s="813" t="s">
        <v>225</v>
      </c>
      <c r="K54" s="814"/>
      <c r="L54" s="815"/>
      <c r="M54" s="813" t="s">
        <v>224</v>
      </c>
      <c r="N54" s="814"/>
      <c r="O54" s="815"/>
    </row>
    <row r="55" spans="1:15" s="532" customFormat="1" ht="23.25" customHeight="1">
      <c r="A55" s="812"/>
      <c r="B55" s="812"/>
      <c r="C55" s="812"/>
      <c r="D55" s="812"/>
      <c r="E55" s="812"/>
      <c r="F55" s="812"/>
      <c r="G55" s="812"/>
      <c r="H55" s="810"/>
      <c r="I55" s="812"/>
      <c r="J55" s="537" t="s">
        <v>210</v>
      </c>
      <c r="K55" s="537" t="s">
        <v>223</v>
      </c>
      <c r="L55" s="537" t="s">
        <v>222</v>
      </c>
      <c r="M55" s="537" t="s">
        <v>221</v>
      </c>
      <c r="N55" s="537" t="s">
        <v>209</v>
      </c>
      <c r="O55" s="537" t="s">
        <v>208</v>
      </c>
    </row>
    <row r="56" spans="1:15" s="532" customFormat="1" ht="25.5">
      <c r="A56" s="539">
        <v>4</v>
      </c>
      <c r="B56" s="539">
        <v>1</v>
      </c>
      <c r="C56" s="539">
        <v>2</v>
      </c>
      <c r="D56" s="539">
        <v>2</v>
      </c>
      <c r="E56" s="539">
        <v>1</v>
      </c>
      <c r="F56" s="539">
        <v>215</v>
      </c>
      <c r="G56" s="539"/>
      <c r="H56" s="540" t="s">
        <v>356</v>
      </c>
      <c r="I56" s="539" t="s">
        <v>49</v>
      </c>
      <c r="J56" s="549" t="s">
        <v>266</v>
      </c>
      <c r="K56" s="549">
        <v>4</v>
      </c>
      <c r="L56" s="549">
        <v>12</v>
      </c>
      <c r="M56" s="172">
        <v>3083021</v>
      </c>
      <c r="N56" s="172">
        <v>255272.53</v>
      </c>
      <c r="O56" s="172">
        <v>255272.53</v>
      </c>
    </row>
    <row r="57" spans="1:15" s="532" customFormat="1">
      <c r="A57" s="837" t="s">
        <v>355</v>
      </c>
      <c r="B57" s="838"/>
      <c r="C57" s="838"/>
      <c r="D57" s="838"/>
      <c r="E57" s="838"/>
      <c r="F57" s="838"/>
      <c r="G57" s="838"/>
      <c r="H57" s="838"/>
      <c r="I57" s="838"/>
      <c r="J57" s="838"/>
      <c r="K57" s="838"/>
      <c r="L57" s="838"/>
      <c r="M57" s="838"/>
      <c r="N57" s="838"/>
      <c r="O57" s="839"/>
    </row>
    <row r="58" spans="1:15" s="532" customFormat="1">
      <c r="A58" s="546"/>
      <c r="B58" s="547"/>
      <c r="C58" s="547"/>
      <c r="D58" s="547"/>
      <c r="E58" s="547"/>
      <c r="F58" s="547"/>
      <c r="G58" s="547"/>
      <c r="H58" s="547"/>
      <c r="I58" s="547"/>
      <c r="J58" s="547"/>
      <c r="K58" s="547"/>
      <c r="L58" s="547"/>
      <c r="M58" s="547"/>
      <c r="N58" s="547"/>
      <c r="O58" s="548"/>
    </row>
    <row r="59" spans="1:15" s="532" customFormat="1">
      <c r="A59" s="825" t="s">
        <v>212</v>
      </c>
      <c r="B59" s="826"/>
      <c r="C59" s="826"/>
      <c r="D59" s="826"/>
      <c r="E59" s="826"/>
      <c r="F59" s="826"/>
      <c r="G59" s="826"/>
      <c r="H59" s="826"/>
      <c r="I59" s="826"/>
      <c r="J59" s="826"/>
      <c r="K59" s="826"/>
      <c r="L59" s="826"/>
      <c r="M59" s="826"/>
      <c r="N59" s="826"/>
      <c r="O59" s="827"/>
    </row>
    <row r="60" spans="1:15" s="532" customFormat="1">
      <c r="A60" s="845" t="s">
        <v>354</v>
      </c>
      <c r="B60" s="846"/>
      <c r="C60" s="846"/>
      <c r="D60" s="846"/>
      <c r="E60" s="846"/>
      <c r="F60" s="846"/>
      <c r="G60" s="846"/>
      <c r="H60" s="846"/>
      <c r="I60" s="846"/>
      <c r="J60" s="846"/>
      <c r="K60" s="846"/>
      <c r="L60" s="846"/>
      <c r="M60" s="846"/>
      <c r="N60" s="846"/>
      <c r="O60" s="847"/>
    </row>
    <row r="61" spans="1:15" s="532" customFormat="1">
      <c r="A61" s="825" t="s">
        <v>245</v>
      </c>
      <c r="B61" s="826"/>
      <c r="C61" s="826"/>
      <c r="D61" s="826"/>
      <c r="E61" s="826"/>
      <c r="F61" s="826"/>
      <c r="G61" s="826"/>
      <c r="H61" s="826"/>
      <c r="I61" s="826"/>
      <c r="J61" s="826"/>
      <c r="K61" s="826"/>
      <c r="L61" s="826"/>
      <c r="M61" s="826"/>
      <c r="N61" s="826"/>
      <c r="O61" s="827"/>
    </row>
    <row r="62" spans="1:15" s="532" customFormat="1" ht="13.5" customHeight="1">
      <c r="A62" s="831" t="s">
        <v>353</v>
      </c>
      <c r="B62" s="832"/>
      <c r="C62" s="832"/>
      <c r="D62" s="832"/>
      <c r="E62" s="832"/>
      <c r="F62" s="832"/>
      <c r="G62" s="832"/>
      <c r="H62" s="832"/>
      <c r="I62" s="832"/>
      <c r="J62" s="832"/>
      <c r="K62" s="832"/>
      <c r="L62" s="832"/>
      <c r="M62" s="832"/>
      <c r="N62" s="832"/>
      <c r="O62" s="833"/>
    </row>
    <row r="63" spans="1:15" s="532" customFormat="1" ht="13.5" customHeight="1">
      <c r="A63" s="837" t="s">
        <v>352</v>
      </c>
      <c r="B63" s="838"/>
      <c r="C63" s="838"/>
      <c r="D63" s="838"/>
      <c r="E63" s="838"/>
      <c r="F63" s="838"/>
      <c r="G63" s="838"/>
      <c r="H63" s="838"/>
      <c r="I63" s="838"/>
      <c r="J63" s="838"/>
      <c r="K63" s="838"/>
      <c r="L63" s="838"/>
      <c r="M63" s="838"/>
      <c r="N63" s="838"/>
      <c r="O63" s="839"/>
    </row>
    <row r="64" spans="1:15" s="532" customFormat="1">
      <c r="A64" s="546" t="s">
        <v>351</v>
      </c>
      <c r="B64" s="547"/>
      <c r="C64" s="547"/>
      <c r="D64" s="547"/>
      <c r="E64" s="547"/>
      <c r="F64" s="547"/>
      <c r="G64" s="547"/>
      <c r="H64" s="547"/>
      <c r="I64" s="547"/>
      <c r="J64" s="547"/>
      <c r="K64" s="547"/>
      <c r="L64" s="547"/>
      <c r="M64" s="547"/>
      <c r="N64" s="547"/>
      <c r="O64" s="548"/>
    </row>
    <row r="65" spans="1:15" s="532" customFormat="1">
      <c r="A65" s="825" t="s">
        <v>350</v>
      </c>
      <c r="B65" s="826"/>
      <c r="C65" s="826"/>
      <c r="D65" s="826"/>
      <c r="E65" s="826"/>
      <c r="F65" s="826"/>
      <c r="G65" s="826"/>
      <c r="H65" s="826"/>
      <c r="I65" s="826"/>
      <c r="J65" s="826"/>
      <c r="K65" s="826"/>
      <c r="L65" s="826"/>
      <c r="M65" s="826"/>
      <c r="N65" s="826"/>
      <c r="O65" s="827"/>
    </row>
    <row r="66" spans="1:15" s="532" customFormat="1">
      <c r="A66" s="607"/>
      <c r="B66" s="607"/>
      <c r="C66" s="607"/>
      <c r="D66" s="607"/>
      <c r="E66" s="607"/>
      <c r="F66" s="607"/>
      <c r="G66" s="607"/>
      <c r="H66" s="607"/>
      <c r="I66" s="607"/>
      <c r="J66" s="607"/>
      <c r="K66" s="607"/>
      <c r="L66" s="607"/>
      <c r="M66" s="607"/>
      <c r="N66" s="607"/>
      <c r="O66" s="607"/>
    </row>
    <row r="67" spans="1:15" s="532" customFormat="1">
      <c r="A67" s="811" t="s">
        <v>23</v>
      </c>
      <c r="B67" s="811" t="s">
        <v>227</v>
      </c>
      <c r="C67" s="811" t="s">
        <v>15</v>
      </c>
      <c r="D67" s="811" t="s">
        <v>13</v>
      </c>
      <c r="E67" s="811" t="s">
        <v>14</v>
      </c>
      <c r="F67" s="811" t="s">
        <v>7</v>
      </c>
      <c r="G67" s="811" t="s">
        <v>18</v>
      </c>
      <c r="H67" s="809" t="s">
        <v>8</v>
      </c>
      <c r="I67" s="811" t="s">
        <v>226</v>
      </c>
      <c r="J67" s="813" t="s">
        <v>225</v>
      </c>
      <c r="K67" s="814"/>
      <c r="L67" s="815"/>
      <c r="M67" s="813" t="s">
        <v>224</v>
      </c>
      <c r="N67" s="814"/>
      <c r="O67" s="815"/>
    </row>
    <row r="68" spans="1:15" s="532" customFormat="1">
      <c r="A68" s="812"/>
      <c r="B68" s="812"/>
      <c r="C68" s="812"/>
      <c r="D68" s="812"/>
      <c r="E68" s="812"/>
      <c r="F68" s="812"/>
      <c r="G68" s="812"/>
      <c r="H68" s="810"/>
      <c r="I68" s="812"/>
      <c r="J68" s="537" t="s">
        <v>210</v>
      </c>
      <c r="K68" s="537" t="s">
        <v>223</v>
      </c>
      <c r="L68" s="537" t="s">
        <v>222</v>
      </c>
      <c r="M68" s="537" t="s">
        <v>221</v>
      </c>
      <c r="N68" s="537" t="s">
        <v>209</v>
      </c>
      <c r="O68" s="537" t="s">
        <v>208</v>
      </c>
    </row>
    <row r="69" spans="1:15" s="532" customFormat="1" ht="25.5">
      <c r="A69" s="539">
        <v>4</v>
      </c>
      <c r="B69" s="539">
        <v>2</v>
      </c>
      <c r="C69" s="539">
        <v>2</v>
      </c>
      <c r="D69" s="539">
        <v>2</v>
      </c>
      <c r="E69" s="539">
        <v>1</v>
      </c>
      <c r="F69" s="539">
        <v>216</v>
      </c>
      <c r="G69" s="539"/>
      <c r="H69" s="540" t="s">
        <v>349</v>
      </c>
      <c r="I69" s="539" t="s">
        <v>60</v>
      </c>
      <c r="J69" s="539" t="s">
        <v>348</v>
      </c>
      <c r="K69" s="539" t="s">
        <v>860</v>
      </c>
      <c r="L69" s="539">
        <v>1887.23</v>
      </c>
      <c r="M69" s="183">
        <v>3472441</v>
      </c>
      <c r="N69" s="183">
        <v>357648</v>
      </c>
      <c r="O69" s="183">
        <v>357648</v>
      </c>
    </row>
    <row r="70" spans="1:15" s="532" customFormat="1">
      <c r="A70" s="837" t="s">
        <v>347</v>
      </c>
      <c r="B70" s="838"/>
      <c r="C70" s="838"/>
      <c r="D70" s="838"/>
      <c r="E70" s="838"/>
      <c r="F70" s="838"/>
      <c r="G70" s="838"/>
      <c r="H70" s="838"/>
      <c r="I70" s="838"/>
      <c r="J70" s="838"/>
      <c r="K70" s="838"/>
      <c r="L70" s="838"/>
      <c r="M70" s="838"/>
      <c r="N70" s="838"/>
      <c r="O70" s="839"/>
    </row>
    <row r="71" spans="1:15" s="532" customFormat="1">
      <c r="A71" s="825" t="s">
        <v>342</v>
      </c>
      <c r="B71" s="826"/>
      <c r="C71" s="826"/>
      <c r="D71" s="826"/>
      <c r="E71" s="826"/>
      <c r="F71" s="826"/>
      <c r="G71" s="826"/>
      <c r="H71" s="826"/>
      <c r="I71" s="826"/>
      <c r="J71" s="826"/>
      <c r="K71" s="826"/>
      <c r="L71" s="826"/>
      <c r="M71" s="826"/>
      <c r="N71" s="826"/>
      <c r="O71" s="827"/>
    </row>
    <row r="72" spans="1:15" s="532" customFormat="1">
      <c r="A72" s="828" t="s">
        <v>207</v>
      </c>
      <c r="B72" s="829"/>
      <c r="C72" s="829"/>
      <c r="D72" s="829"/>
      <c r="E72" s="829"/>
      <c r="F72" s="829"/>
      <c r="G72" s="829"/>
      <c r="H72" s="829"/>
      <c r="I72" s="829"/>
      <c r="J72" s="829"/>
      <c r="K72" s="829"/>
      <c r="L72" s="829"/>
      <c r="M72" s="829"/>
      <c r="N72" s="829"/>
      <c r="O72" s="830"/>
    </row>
    <row r="73" spans="1:15" s="532" customFormat="1" ht="15" customHeight="1">
      <c r="A73" s="848" t="s">
        <v>346</v>
      </c>
      <c r="B73" s="849"/>
      <c r="C73" s="849"/>
      <c r="D73" s="849"/>
      <c r="E73" s="849"/>
      <c r="F73" s="849"/>
      <c r="G73" s="849"/>
      <c r="H73" s="849"/>
      <c r="I73" s="849"/>
      <c r="J73" s="849"/>
      <c r="K73" s="849"/>
      <c r="L73" s="849"/>
      <c r="M73" s="849"/>
      <c r="N73" s="849"/>
      <c r="O73" s="850"/>
    </row>
    <row r="74" spans="1:15" s="532" customFormat="1" ht="13.5" customHeight="1">
      <c r="A74" s="831" t="s">
        <v>345</v>
      </c>
      <c r="B74" s="832"/>
      <c r="C74" s="832"/>
      <c r="D74" s="832"/>
      <c r="E74" s="832"/>
      <c r="F74" s="832"/>
      <c r="G74" s="832"/>
      <c r="H74" s="832"/>
      <c r="I74" s="832"/>
      <c r="J74" s="832"/>
      <c r="K74" s="832"/>
      <c r="L74" s="832"/>
      <c r="M74" s="832"/>
      <c r="N74" s="832"/>
      <c r="O74" s="833"/>
    </row>
    <row r="75" spans="1:15" s="532" customFormat="1">
      <c r="A75" s="811" t="s">
        <v>23</v>
      </c>
      <c r="B75" s="811" t="s">
        <v>227</v>
      </c>
      <c r="C75" s="811" t="s">
        <v>15</v>
      </c>
      <c r="D75" s="811" t="s">
        <v>13</v>
      </c>
      <c r="E75" s="811" t="s">
        <v>14</v>
      </c>
      <c r="F75" s="811" t="s">
        <v>7</v>
      </c>
      <c r="G75" s="811" t="s">
        <v>18</v>
      </c>
      <c r="H75" s="809" t="s">
        <v>8</v>
      </c>
      <c r="I75" s="811" t="s">
        <v>226</v>
      </c>
      <c r="J75" s="813" t="s">
        <v>225</v>
      </c>
      <c r="K75" s="814"/>
      <c r="L75" s="815"/>
      <c r="M75" s="813" t="s">
        <v>224</v>
      </c>
      <c r="N75" s="814"/>
      <c r="O75" s="815"/>
    </row>
    <row r="76" spans="1:15" s="532" customFormat="1">
      <c r="A76" s="812"/>
      <c r="B76" s="812"/>
      <c r="C76" s="812"/>
      <c r="D76" s="812"/>
      <c r="E76" s="812"/>
      <c r="F76" s="812"/>
      <c r="G76" s="812"/>
      <c r="H76" s="810"/>
      <c r="I76" s="812"/>
      <c r="J76" s="537" t="s">
        <v>210</v>
      </c>
      <c r="K76" s="537" t="s">
        <v>223</v>
      </c>
      <c r="L76" s="537" t="s">
        <v>222</v>
      </c>
      <c r="M76" s="537" t="s">
        <v>221</v>
      </c>
      <c r="N76" s="537" t="s">
        <v>209</v>
      </c>
      <c r="O76" s="537" t="s">
        <v>208</v>
      </c>
    </row>
    <row r="77" spans="1:15" s="532" customFormat="1" ht="27" customHeight="1">
      <c r="A77" s="539">
        <v>4</v>
      </c>
      <c r="B77" s="539">
        <v>1</v>
      </c>
      <c r="C77" s="539">
        <v>2</v>
      </c>
      <c r="D77" s="539">
        <v>2</v>
      </c>
      <c r="E77" s="539">
        <v>1</v>
      </c>
      <c r="F77" s="539">
        <v>217</v>
      </c>
      <c r="G77" s="539"/>
      <c r="H77" s="540" t="s">
        <v>344</v>
      </c>
      <c r="I77" s="539" t="s">
        <v>49</v>
      </c>
      <c r="J77" s="539" t="s">
        <v>219</v>
      </c>
      <c r="K77" s="539" t="s">
        <v>219</v>
      </c>
      <c r="L77" s="539" t="s">
        <v>266</v>
      </c>
      <c r="M77" s="183">
        <v>7466213</v>
      </c>
      <c r="N77" s="183">
        <v>212272.94</v>
      </c>
      <c r="O77" s="183">
        <v>212272.94</v>
      </c>
    </row>
    <row r="78" spans="1:15" s="532" customFormat="1">
      <c r="A78" s="837" t="s">
        <v>343</v>
      </c>
      <c r="B78" s="838"/>
      <c r="C78" s="838"/>
      <c r="D78" s="838"/>
      <c r="E78" s="838"/>
      <c r="F78" s="838"/>
      <c r="G78" s="838"/>
      <c r="H78" s="838"/>
      <c r="I78" s="838"/>
      <c r="J78" s="838"/>
      <c r="K78" s="838"/>
      <c r="L78" s="838"/>
      <c r="M78" s="838"/>
      <c r="N78" s="838"/>
      <c r="O78" s="839"/>
    </row>
    <row r="79" spans="1:15" s="532" customFormat="1">
      <c r="A79" s="825" t="s">
        <v>342</v>
      </c>
      <c r="B79" s="826"/>
      <c r="C79" s="826"/>
      <c r="D79" s="826"/>
      <c r="E79" s="826"/>
      <c r="F79" s="826"/>
      <c r="G79" s="826"/>
      <c r="H79" s="826"/>
      <c r="I79" s="826"/>
      <c r="J79" s="826"/>
      <c r="K79" s="826"/>
      <c r="L79" s="826"/>
      <c r="M79" s="826"/>
      <c r="N79" s="826"/>
      <c r="O79" s="827"/>
    </row>
    <row r="80" spans="1:15" s="532" customFormat="1">
      <c r="A80" s="828" t="s">
        <v>245</v>
      </c>
      <c r="B80" s="829"/>
      <c r="C80" s="829"/>
      <c r="D80" s="829"/>
      <c r="E80" s="829"/>
      <c r="F80" s="829"/>
      <c r="G80" s="829"/>
      <c r="H80" s="829"/>
      <c r="I80" s="829"/>
      <c r="J80" s="829"/>
      <c r="K80" s="829"/>
      <c r="L80" s="829"/>
      <c r="M80" s="829"/>
      <c r="N80" s="829"/>
      <c r="O80" s="830"/>
    </row>
    <row r="81" spans="1:15" s="532" customFormat="1" ht="17.25" customHeight="1">
      <c r="A81" s="825" t="s">
        <v>341</v>
      </c>
      <c r="B81" s="826"/>
      <c r="C81" s="826"/>
      <c r="D81" s="826"/>
      <c r="E81" s="826"/>
      <c r="F81" s="826"/>
      <c r="G81" s="826"/>
      <c r="H81" s="826"/>
      <c r="I81" s="826"/>
      <c r="J81" s="826"/>
      <c r="K81" s="826"/>
      <c r="L81" s="826"/>
      <c r="M81" s="826"/>
      <c r="N81" s="826"/>
      <c r="O81" s="827"/>
    </row>
    <row r="82" spans="1:15" s="532" customFormat="1">
      <c r="A82" s="811" t="s">
        <v>23</v>
      </c>
      <c r="B82" s="811" t="s">
        <v>227</v>
      </c>
      <c r="C82" s="811" t="s">
        <v>15</v>
      </c>
      <c r="D82" s="811" t="s">
        <v>13</v>
      </c>
      <c r="E82" s="811" t="s">
        <v>14</v>
      </c>
      <c r="F82" s="811" t="s">
        <v>7</v>
      </c>
      <c r="G82" s="811" t="s">
        <v>18</v>
      </c>
      <c r="H82" s="809" t="s">
        <v>8</v>
      </c>
      <c r="I82" s="811" t="s">
        <v>226</v>
      </c>
      <c r="J82" s="813" t="s">
        <v>225</v>
      </c>
      <c r="K82" s="814"/>
      <c r="L82" s="815"/>
      <c r="M82" s="813" t="s">
        <v>224</v>
      </c>
      <c r="N82" s="814"/>
      <c r="O82" s="815"/>
    </row>
    <row r="83" spans="1:15" s="532" customFormat="1">
      <c r="A83" s="812"/>
      <c r="B83" s="812"/>
      <c r="C83" s="812"/>
      <c r="D83" s="812"/>
      <c r="E83" s="812"/>
      <c r="F83" s="812"/>
      <c r="G83" s="812"/>
      <c r="H83" s="810"/>
      <c r="I83" s="812"/>
      <c r="J83" s="537" t="s">
        <v>210</v>
      </c>
      <c r="K83" s="537" t="s">
        <v>223</v>
      </c>
      <c r="L83" s="537" t="s">
        <v>222</v>
      </c>
      <c r="M83" s="537" t="s">
        <v>221</v>
      </c>
      <c r="N83" s="537" t="s">
        <v>209</v>
      </c>
      <c r="O83" s="537" t="s">
        <v>208</v>
      </c>
    </row>
    <row r="84" spans="1:15" s="532" customFormat="1" ht="25.5">
      <c r="A84" s="539" t="s">
        <v>266</v>
      </c>
      <c r="B84" s="539" t="s">
        <v>219</v>
      </c>
      <c r="C84" s="539" t="s">
        <v>219</v>
      </c>
      <c r="D84" s="539" t="s">
        <v>219</v>
      </c>
      <c r="E84" s="539" t="s">
        <v>220</v>
      </c>
      <c r="F84" s="539" t="s">
        <v>249</v>
      </c>
      <c r="G84" s="539"/>
      <c r="H84" s="540" t="s">
        <v>65</v>
      </c>
      <c r="I84" s="539" t="s">
        <v>60</v>
      </c>
      <c r="J84" s="549" t="s">
        <v>340</v>
      </c>
      <c r="K84" s="549" t="s">
        <v>861</v>
      </c>
      <c r="L84" s="549">
        <v>3463.69</v>
      </c>
      <c r="M84" s="172">
        <v>67145088</v>
      </c>
      <c r="N84" s="172">
        <v>23243294.149999999</v>
      </c>
      <c r="O84" s="172">
        <v>23243294.149999999</v>
      </c>
    </row>
    <row r="85" spans="1:15" s="532" customFormat="1">
      <c r="A85" s="837" t="s">
        <v>339</v>
      </c>
      <c r="B85" s="838"/>
      <c r="C85" s="838"/>
      <c r="D85" s="838"/>
      <c r="E85" s="838"/>
      <c r="F85" s="838"/>
      <c r="G85" s="838"/>
      <c r="H85" s="838"/>
      <c r="I85" s="838"/>
      <c r="J85" s="838"/>
      <c r="K85" s="838"/>
      <c r="L85" s="838"/>
      <c r="M85" s="838"/>
      <c r="N85" s="838"/>
      <c r="O85" s="839"/>
    </row>
    <row r="86" spans="1:15" s="532" customFormat="1">
      <c r="A86" s="825" t="s">
        <v>212</v>
      </c>
      <c r="B86" s="826"/>
      <c r="C86" s="826"/>
      <c r="D86" s="826"/>
      <c r="E86" s="826"/>
      <c r="F86" s="826"/>
      <c r="G86" s="826"/>
      <c r="H86" s="826"/>
      <c r="I86" s="826"/>
      <c r="J86" s="826"/>
      <c r="K86" s="826"/>
      <c r="L86" s="826"/>
      <c r="M86" s="826"/>
      <c r="N86" s="826"/>
      <c r="O86" s="827"/>
    </row>
    <row r="87" spans="1:15" s="532" customFormat="1">
      <c r="A87" s="845" t="s">
        <v>338</v>
      </c>
      <c r="B87" s="846"/>
      <c r="C87" s="846"/>
      <c r="D87" s="846"/>
      <c r="E87" s="846"/>
      <c r="F87" s="846"/>
      <c r="G87" s="846"/>
      <c r="H87" s="846"/>
      <c r="I87" s="846"/>
      <c r="J87" s="846"/>
      <c r="K87" s="846"/>
      <c r="L87" s="846"/>
      <c r="M87" s="846"/>
      <c r="N87" s="846"/>
      <c r="O87" s="847"/>
    </row>
    <row r="88" spans="1:15" s="532" customFormat="1">
      <c r="A88" s="825" t="s">
        <v>245</v>
      </c>
      <c r="B88" s="826"/>
      <c r="C88" s="826"/>
      <c r="D88" s="826"/>
      <c r="E88" s="826"/>
      <c r="F88" s="826"/>
      <c r="G88" s="826"/>
      <c r="H88" s="826"/>
      <c r="I88" s="826"/>
      <c r="J88" s="826"/>
      <c r="K88" s="826"/>
      <c r="L88" s="826"/>
      <c r="M88" s="826"/>
      <c r="N88" s="826"/>
      <c r="O88" s="827"/>
    </row>
    <row r="89" spans="1:15" s="532" customFormat="1" ht="13.5" customHeight="1">
      <c r="A89" s="837" t="s">
        <v>337</v>
      </c>
      <c r="B89" s="838"/>
      <c r="C89" s="838"/>
      <c r="D89" s="838"/>
      <c r="E89" s="838"/>
      <c r="F89" s="838"/>
      <c r="G89" s="838"/>
      <c r="H89" s="838"/>
      <c r="I89" s="838"/>
      <c r="J89" s="838"/>
      <c r="K89" s="838"/>
      <c r="L89" s="838"/>
      <c r="M89" s="838"/>
      <c r="N89" s="838"/>
      <c r="O89" s="839"/>
    </row>
    <row r="90" spans="1:15" s="532" customFormat="1" ht="21" customHeight="1">
      <c r="A90" s="546" t="s">
        <v>336</v>
      </c>
      <c r="B90" s="547"/>
      <c r="C90" s="547"/>
      <c r="D90" s="547"/>
      <c r="E90" s="547"/>
      <c r="F90" s="547"/>
      <c r="G90" s="547"/>
      <c r="H90" s="547"/>
      <c r="I90" s="547"/>
      <c r="J90" s="547"/>
      <c r="K90" s="547"/>
      <c r="L90" s="547"/>
      <c r="M90" s="547"/>
      <c r="N90" s="547"/>
      <c r="O90" s="548"/>
    </row>
    <row r="91" spans="1:15" s="532" customFormat="1">
      <c r="A91" s="811" t="s">
        <v>23</v>
      </c>
      <c r="B91" s="811" t="s">
        <v>227</v>
      </c>
      <c r="C91" s="811" t="s">
        <v>15</v>
      </c>
      <c r="D91" s="811" t="s">
        <v>13</v>
      </c>
      <c r="E91" s="811" t="s">
        <v>14</v>
      </c>
      <c r="F91" s="811" t="s">
        <v>7</v>
      </c>
      <c r="G91" s="811" t="s">
        <v>18</v>
      </c>
      <c r="H91" s="809" t="s">
        <v>8</v>
      </c>
      <c r="I91" s="811" t="s">
        <v>226</v>
      </c>
      <c r="J91" s="813" t="s">
        <v>225</v>
      </c>
      <c r="K91" s="814"/>
      <c r="L91" s="815"/>
      <c r="M91" s="813" t="s">
        <v>224</v>
      </c>
      <c r="N91" s="814"/>
      <c r="O91" s="815"/>
    </row>
    <row r="92" spans="1:15" s="532" customFormat="1">
      <c r="A92" s="812"/>
      <c r="B92" s="812"/>
      <c r="C92" s="812"/>
      <c r="D92" s="812"/>
      <c r="E92" s="812"/>
      <c r="F92" s="812"/>
      <c r="G92" s="812"/>
      <c r="H92" s="810"/>
      <c r="I92" s="812"/>
      <c r="J92" s="537" t="s">
        <v>210</v>
      </c>
      <c r="K92" s="537" t="s">
        <v>223</v>
      </c>
      <c r="L92" s="537" t="s">
        <v>222</v>
      </c>
      <c r="M92" s="537" t="s">
        <v>221</v>
      </c>
      <c r="N92" s="537" t="s">
        <v>209</v>
      </c>
      <c r="O92" s="537" t="s">
        <v>208</v>
      </c>
    </row>
    <row r="93" spans="1:15" s="532" customFormat="1" ht="25.5">
      <c r="A93" s="539" t="s">
        <v>266</v>
      </c>
      <c r="B93" s="539" t="s">
        <v>219</v>
      </c>
      <c r="C93" s="539" t="s">
        <v>219</v>
      </c>
      <c r="D93" s="539" t="s">
        <v>219</v>
      </c>
      <c r="E93" s="539" t="s">
        <v>220</v>
      </c>
      <c r="F93" s="539" t="s">
        <v>335</v>
      </c>
      <c r="G93" s="539"/>
      <c r="H93" s="540" t="s">
        <v>66</v>
      </c>
      <c r="I93" s="539" t="s">
        <v>67</v>
      </c>
      <c r="J93" s="539" t="s">
        <v>250</v>
      </c>
      <c r="K93" s="539" t="s">
        <v>862</v>
      </c>
      <c r="L93" s="539">
        <v>997</v>
      </c>
      <c r="M93" s="183">
        <v>178431545</v>
      </c>
      <c r="N93" s="183">
        <v>71718725.150000006</v>
      </c>
      <c r="O93" s="183">
        <v>54662910.130000003</v>
      </c>
    </row>
    <row r="94" spans="1:15" s="532" customFormat="1">
      <c r="A94" s="837" t="s">
        <v>334</v>
      </c>
      <c r="B94" s="838"/>
      <c r="C94" s="838"/>
      <c r="D94" s="838"/>
      <c r="E94" s="838"/>
      <c r="F94" s="838"/>
      <c r="G94" s="838"/>
      <c r="H94" s="838"/>
      <c r="I94" s="838"/>
      <c r="J94" s="838"/>
      <c r="K94" s="838"/>
      <c r="L94" s="838"/>
      <c r="M94" s="838"/>
      <c r="N94" s="838"/>
      <c r="O94" s="839"/>
    </row>
    <row r="95" spans="1:15" s="532" customFormat="1">
      <c r="A95" s="825" t="s">
        <v>261</v>
      </c>
      <c r="B95" s="826"/>
      <c r="C95" s="826"/>
      <c r="D95" s="826"/>
      <c r="E95" s="826"/>
      <c r="F95" s="826"/>
      <c r="G95" s="826"/>
      <c r="H95" s="826"/>
      <c r="I95" s="826"/>
      <c r="J95" s="826"/>
      <c r="K95" s="826"/>
      <c r="L95" s="826"/>
      <c r="M95" s="826"/>
      <c r="N95" s="826"/>
      <c r="O95" s="827"/>
    </row>
    <row r="96" spans="1:15" s="532" customFormat="1" ht="13.5" customHeight="1">
      <c r="A96" s="845" t="s">
        <v>333</v>
      </c>
      <c r="B96" s="846"/>
      <c r="C96" s="846"/>
      <c r="D96" s="846"/>
      <c r="E96" s="846"/>
      <c r="F96" s="846"/>
      <c r="G96" s="846"/>
      <c r="H96" s="846"/>
      <c r="I96" s="846"/>
      <c r="J96" s="846"/>
      <c r="K96" s="846"/>
      <c r="L96" s="846"/>
      <c r="M96" s="846"/>
      <c r="N96" s="846"/>
      <c r="O96" s="847"/>
    </row>
    <row r="97" spans="1:15" s="532" customFormat="1" ht="18.75" customHeight="1">
      <c r="A97" s="828" t="s">
        <v>332</v>
      </c>
      <c r="B97" s="829"/>
      <c r="C97" s="829"/>
      <c r="D97" s="829"/>
      <c r="E97" s="829"/>
      <c r="F97" s="829"/>
      <c r="G97" s="829"/>
      <c r="H97" s="829"/>
      <c r="I97" s="829"/>
      <c r="J97" s="829"/>
      <c r="K97" s="829"/>
      <c r="L97" s="829"/>
      <c r="M97" s="829"/>
      <c r="N97" s="829"/>
      <c r="O97" s="830"/>
    </row>
    <row r="98" spans="1:15" s="532" customFormat="1">
      <c r="A98" s="837" t="s">
        <v>245</v>
      </c>
      <c r="B98" s="838"/>
      <c r="C98" s="838"/>
      <c r="D98" s="838"/>
      <c r="E98" s="838"/>
      <c r="F98" s="838"/>
      <c r="G98" s="838"/>
      <c r="H98" s="838"/>
      <c r="I98" s="838"/>
      <c r="J98" s="838"/>
      <c r="K98" s="838"/>
      <c r="L98" s="838"/>
      <c r="M98" s="838"/>
      <c r="N98" s="838"/>
      <c r="O98" s="839"/>
    </row>
    <row r="99" spans="1:15" s="532" customFormat="1" ht="26.25" customHeight="1">
      <c r="A99" s="819" t="s">
        <v>331</v>
      </c>
      <c r="B99" s="820"/>
      <c r="C99" s="820"/>
      <c r="D99" s="820"/>
      <c r="E99" s="820"/>
      <c r="F99" s="820"/>
      <c r="G99" s="820"/>
      <c r="H99" s="820"/>
      <c r="I99" s="820"/>
      <c r="J99" s="820"/>
      <c r="K99" s="820"/>
      <c r="L99" s="820"/>
      <c r="M99" s="820"/>
      <c r="N99" s="820"/>
      <c r="O99" s="821"/>
    </row>
    <row r="100" spans="1:15" s="532" customFormat="1" ht="18" customHeight="1">
      <c r="A100" s="837" t="s">
        <v>330</v>
      </c>
      <c r="B100" s="838"/>
      <c r="C100" s="838"/>
      <c r="D100" s="838"/>
      <c r="E100" s="838"/>
      <c r="F100" s="838"/>
      <c r="G100" s="838"/>
      <c r="H100" s="838"/>
      <c r="I100" s="838"/>
      <c r="J100" s="838"/>
      <c r="K100" s="838"/>
      <c r="L100" s="838"/>
      <c r="M100" s="838"/>
      <c r="N100" s="838"/>
      <c r="O100" s="839"/>
    </row>
    <row r="101" spans="1:15" s="532" customFormat="1" ht="13.5" customHeight="1">
      <c r="A101" s="610" t="s">
        <v>329</v>
      </c>
      <c r="B101" s="608"/>
      <c r="C101" s="608"/>
      <c r="D101" s="608"/>
      <c r="E101" s="608"/>
      <c r="F101" s="608"/>
      <c r="G101" s="608"/>
      <c r="H101" s="608"/>
      <c r="I101" s="608"/>
      <c r="J101" s="608"/>
      <c r="K101" s="608"/>
      <c r="L101" s="608"/>
      <c r="M101" s="608"/>
      <c r="N101" s="608"/>
      <c r="O101" s="609"/>
    </row>
    <row r="102" spans="1:15" s="532" customFormat="1">
      <c r="A102" s="811" t="s">
        <v>23</v>
      </c>
      <c r="B102" s="811" t="s">
        <v>227</v>
      </c>
      <c r="C102" s="811" t="s">
        <v>15</v>
      </c>
      <c r="D102" s="811" t="s">
        <v>13</v>
      </c>
      <c r="E102" s="811" t="s">
        <v>14</v>
      </c>
      <c r="F102" s="811" t="s">
        <v>7</v>
      </c>
      <c r="G102" s="811" t="s">
        <v>18</v>
      </c>
      <c r="H102" s="809" t="s">
        <v>8</v>
      </c>
      <c r="I102" s="811" t="s">
        <v>226</v>
      </c>
      <c r="J102" s="813" t="s">
        <v>225</v>
      </c>
      <c r="K102" s="814"/>
      <c r="L102" s="815"/>
      <c r="M102" s="813" t="s">
        <v>224</v>
      </c>
      <c r="N102" s="814"/>
      <c r="O102" s="815"/>
    </row>
    <row r="103" spans="1:15" s="532" customFormat="1">
      <c r="A103" s="812"/>
      <c r="B103" s="812"/>
      <c r="C103" s="812"/>
      <c r="D103" s="812"/>
      <c r="E103" s="812"/>
      <c r="F103" s="812"/>
      <c r="G103" s="812"/>
      <c r="H103" s="810"/>
      <c r="I103" s="812"/>
      <c r="J103" s="537" t="s">
        <v>210</v>
      </c>
      <c r="K103" s="537" t="s">
        <v>223</v>
      </c>
      <c r="L103" s="537" t="s">
        <v>222</v>
      </c>
      <c r="M103" s="537" t="s">
        <v>221</v>
      </c>
      <c r="N103" s="537" t="s">
        <v>209</v>
      </c>
      <c r="O103" s="537" t="s">
        <v>208</v>
      </c>
    </row>
    <row r="104" spans="1:15" s="532" customFormat="1">
      <c r="A104" s="539">
        <v>4</v>
      </c>
      <c r="B104" s="539">
        <v>2</v>
      </c>
      <c r="C104" s="539">
        <v>2</v>
      </c>
      <c r="D104" s="539">
        <v>2</v>
      </c>
      <c r="E104" s="539">
        <v>1</v>
      </c>
      <c r="F104" s="539">
        <v>220</v>
      </c>
      <c r="G104" s="539"/>
      <c r="H104" s="540" t="s">
        <v>68</v>
      </c>
      <c r="I104" s="539" t="s">
        <v>62</v>
      </c>
      <c r="J104" s="549" t="s">
        <v>328</v>
      </c>
      <c r="K104" s="549">
        <v>60</v>
      </c>
      <c r="L104" s="549">
        <v>97</v>
      </c>
      <c r="M104" s="172">
        <v>690000</v>
      </c>
      <c r="N104" s="172">
        <v>176305</v>
      </c>
      <c r="O104" s="172">
        <v>176305</v>
      </c>
    </row>
    <row r="105" spans="1:15" s="532" customFormat="1">
      <c r="A105" s="837" t="s">
        <v>327</v>
      </c>
      <c r="B105" s="838"/>
      <c r="C105" s="838"/>
      <c r="D105" s="838"/>
      <c r="E105" s="838"/>
      <c r="F105" s="838"/>
      <c r="G105" s="838"/>
      <c r="H105" s="838"/>
      <c r="I105" s="838"/>
      <c r="J105" s="838"/>
      <c r="K105" s="838"/>
      <c r="L105" s="838"/>
      <c r="M105" s="838"/>
      <c r="N105" s="838"/>
      <c r="O105" s="839"/>
    </row>
    <row r="106" spans="1:15" s="532" customFormat="1">
      <c r="A106" s="825" t="s">
        <v>326</v>
      </c>
      <c r="B106" s="826"/>
      <c r="C106" s="826"/>
      <c r="D106" s="826"/>
      <c r="E106" s="826"/>
      <c r="F106" s="826"/>
      <c r="G106" s="826"/>
      <c r="H106" s="826"/>
      <c r="I106" s="826"/>
      <c r="J106" s="826"/>
      <c r="K106" s="826"/>
      <c r="L106" s="826"/>
      <c r="M106" s="826"/>
      <c r="N106" s="826"/>
      <c r="O106" s="827"/>
    </row>
    <row r="107" spans="1:15" s="532" customFormat="1">
      <c r="A107" s="828" t="s">
        <v>207</v>
      </c>
      <c r="B107" s="829"/>
      <c r="C107" s="829"/>
      <c r="D107" s="829"/>
      <c r="E107" s="829"/>
      <c r="F107" s="829"/>
      <c r="G107" s="829"/>
      <c r="H107" s="829"/>
      <c r="I107" s="829"/>
      <c r="J107" s="829"/>
      <c r="K107" s="829"/>
      <c r="L107" s="829"/>
      <c r="M107" s="829"/>
      <c r="N107" s="829"/>
      <c r="O107" s="830"/>
    </row>
    <row r="108" spans="1:15" s="532" customFormat="1">
      <c r="A108" s="825" t="s">
        <v>325</v>
      </c>
      <c r="B108" s="826"/>
      <c r="C108" s="826"/>
      <c r="D108" s="826"/>
      <c r="E108" s="826"/>
      <c r="F108" s="826"/>
      <c r="G108" s="826"/>
      <c r="H108" s="826"/>
      <c r="I108" s="826"/>
      <c r="J108" s="826"/>
      <c r="K108" s="826"/>
      <c r="L108" s="826"/>
      <c r="M108" s="826"/>
      <c r="N108" s="826"/>
      <c r="O108" s="827"/>
    </row>
    <row r="109" spans="1:15" s="185" customFormat="1">
      <c r="A109" s="840" t="s">
        <v>23</v>
      </c>
      <c r="B109" s="840" t="s">
        <v>227</v>
      </c>
      <c r="C109" s="840" t="s">
        <v>15</v>
      </c>
      <c r="D109" s="840" t="s">
        <v>13</v>
      </c>
      <c r="E109" s="840" t="s">
        <v>14</v>
      </c>
      <c r="F109" s="840" t="s">
        <v>7</v>
      </c>
      <c r="G109" s="840" t="s">
        <v>18</v>
      </c>
      <c r="H109" s="851" t="s">
        <v>8</v>
      </c>
      <c r="I109" s="840" t="s">
        <v>226</v>
      </c>
      <c r="J109" s="842" t="s">
        <v>225</v>
      </c>
      <c r="K109" s="843"/>
      <c r="L109" s="844"/>
      <c r="M109" s="842" t="s">
        <v>224</v>
      </c>
      <c r="N109" s="843"/>
      <c r="O109" s="844"/>
    </row>
    <row r="110" spans="1:15" s="185" customFormat="1">
      <c r="A110" s="841"/>
      <c r="B110" s="841"/>
      <c r="C110" s="841"/>
      <c r="D110" s="841"/>
      <c r="E110" s="841"/>
      <c r="F110" s="841"/>
      <c r="G110" s="841"/>
      <c r="H110" s="852"/>
      <c r="I110" s="841"/>
      <c r="J110" s="298" t="s">
        <v>210</v>
      </c>
      <c r="K110" s="298" t="s">
        <v>223</v>
      </c>
      <c r="L110" s="298" t="s">
        <v>222</v>
      </c>
      <c r="M110" s="298" t="s">
        <v>221</v>
      </c>
      <c r="N110" s="298" t="s">
        <v>209</v>
      </c>
      <c r="O110" s="298" t="s">
        <v>208</v>
      </c>
    </row>
    <row r="111" spans="1:15" s="185" customFormat="1" ht="25.5">
      <c r="A111" s="188" t="s">
        <v>266</v>
      </c>
      <c r="B111" s="188" t="s">
        <v>250</v>
      </c>
      <c r="C111" s="188" t="s">
        <v>219</v>
      </c>
      <c r="D111" s="188" t="s">
        <v>219</v>
      </c>
      <c r="E111" s="188" t="s">
        <v>251</v>
      </c>
      <c r="F111" s="188" t="s">
        <v>367</v>
      </c>
      <c r="G111" s="188"/>
      <c r="H111" s="189" t="s">
        <v>69</v>
      </c>
      <c r="I111" s="188" t="s">
        <v>64</v>
      </c>
      <c r="J111" s="187" t="s">
        <v>366</v>
      </c>
      <c r="K111" s="187" t="s">
        <v>856</v>
      </c>
      <c r="L111" s="187" t="s">
        <v>857</v>
      </c>
      <c r="M111" s="186">
        <v>76463054</v>
      </c>
      <c r="N111" s="186">
        <v>4456215.9000000004</v>
      </c>
      <c r="O111" s="186">
        <v>4456215.9000000004</v>
      </c>
    </row>
    <row r="112" spans="1:15" s="185" customFormat="1">
      <c r="A112" s="837" t="s">
        <v>365</v>
      </c>
      <c r="B112" s="838"/>
      <c r="C112" s="838"/>
      <c r="D112" s="838"/>
      <c r="E112" s="838"/>
      <c r="F112" s="838"/>
      <c r="G112" s="838"/>
      <c r="H112" s="838"/>
      <c r="I112" s="838"/>
      <c r="J112" s="838"/>
      <c r="K112" s="838"/>
      <c r="L112" s="838"/>
      <c r="M112" s="838"/>
      <c r="N112" s="838"/>
      <c r="O112" s="839"/>
    </row>
    <row r="113" spans="1:15" s="185" customFormat="1">
      <c r="A113" s="825" t="s">
        <v>364</v>
      </c>
      <c r="B113" s="826"/>
      <c r="C113" s="826"/>
      <c r="D113" s="826"/>
      <c r="E113" s="826"/>
      <c r="F113" s="826"/>
      <c r="G113" s="826"/>
      <c r="H113" s="826"/>
      <c r="I113" s="826"/>
      <c r="J113" s="826"/>
      <c r="K113" s="826"/>
      <c r="L113" s="826"/>
      <c r="M113" s="826"/>
      <c r="N113" s="826"/>
      <c r="O113" s="827"/>
    </row>
    <row r="114" spans="1:15" s="185" customFormat="1">
      <c r="A114" s="828" t="s">
        <v>245</v>
      </c>
      <c r="B114" s="829"/>
      <c r="C114" s="829"/>
      <c r="D114" s="829"/>
      <c r="E114" s="829"/>
      <c r="F114" s="829"/>
      <c r="G114" s="829"/>
      <c r="H114" s="829"/>
      <c r="I114" s="829"/>
      <c r="J114" s="829"/>
      <c r="K114" s="829"/>
      <c r="L114" s="829"/>
      <c r="M114" s="829"/>
      <c r="N114" s="829"/>
      <c r="O114" s="830"/>
    </row>
    <row r="115" spans="1:15" s="185" customFormat="1" ht="14.25" customHeight="1">
      <c r="A115" s="825" t="s">
        <v>363</v>
      </c>
      <c r="B115" s="826"/>
      <c r="C115" s="826"/>
      <c r="D115" s="826"/>
      <c r="E115" s="826"/>
      <c r="F115" s="826"/>
      <c r="G115" s="826"/>
      <c r="H115" s="826"/>
      <c r="I115" s="826"/>
      <c r="J115" s="826"/>
      <c r="K115" s="826"/>
      <c r="L115" s="826"/>
      <c r="M115" s="826"/>
      <c r="N115" s="826"/>
      <c r="O115" s="827"/>
    </row>
    <row r="116" spans="1:15" s="185" customFormat="1" ht="14.25" customHeight="1">
      <c r="A116" s="831" t="s">
        <v>362</v>
      </c>
      <c r="B116" s="832"/>
      <c r="C116" s="832"/>
      <c r="D116" s="832"/>
      <c r="E116" s="832"/>
      <c r="F116" s="832"/>
      <c r="G116" s="832"/>
      <c r="H116" s="832"/>
      <c r="I116" s="832"/>
      <c r="J116" s="832"/>
      <c r="K116" s="832"/>
      <c r="L116" s="832"/>
      <c r="M116" s="832"/>
      <c r="N116" s="832"/>
      <c r="O116" s="833"/>
    </row>
    <row r="117" spans="1:15" s="185" customFormat="1" ht="12.75" customHeight="1">
      <c r="A117" s="834" t="s">
        <v>361</v>
      </c>
      <c r="B117" s="835"/>
      <c r="C117" s="835"/>
      <c r="D117" s="835"/>
      <c r="E117" s="835"/>
      <c r="F117" s="835"/>
      <c r="G117" s="835"/>
      <c r="H117" s="835"/>
      <c r="I117" s="835"/>
      <c r="J117" s="835"/>
      <c r="K117" s="835"/>
      <c r="L117" s="835"/>
      <c r="M117" s="835"/>
      <c r="N117" s="835"/>
      <c r="O117" s="836"/>
    </row>
    <row r="118" spans="1:15" s="185" customFormat="1">
      <c r="A118" s="837" t="s">
        <v>350</v>
      </c>
      <c r="B118" s="838"/>
      <c r="C118" s="838"/>
      <c r="D118" s="838"/>
      <c r="E118" s="838"/>
      <c r="F118" s="838"/>
      <c r="G118" s="838"/>
      <c r="H118" s="838"/>
      <c r="I118" s="838"/>
      <c r="J118" s="838"/>
      <c r="K118" s="838"/>
      <c r="L118" s="838"/>
      <c r="M118" s="838"/>
      <c r="N118" s="838"/>
      <c r="O118" s="839"/>
    </row>
    <row r="119" spans="1:15" s="532" customFormat="1">
      <c r="A119" s="811" t="s">
        <v>23</v>
      </c>
      <c r="B119" s="811" t="s">
        <v>227</v>
      </c>
      <c r="C119" s="811" t="s">
        <v>15</v>
      </c>
      <c r="D119" s="811" t="s">
        <v>13</v>
      </c>
      <c r="E119" s="811" t="s">
        <v>14</v>
      </c>
      <c r="F119" s="811" t="s">
        <v>7</v>
      </c>
      <c r="G119" s="811" t="s">
        <v>18</v>
      </c>
      <c r="H119" s="809" t="s">
        <v>8</v>
      </c>
      <c r="I119" s="811" t="s">
        <v>226</v>
      </c>
      <c r="J119" s="813" t="s">
        <v>225</v>
      </c>
      <c r="K119" s="814"/>
      <c r="L119" s="815"/>
      <c r="M119" s="813" t="s">
        <v>224</v>
      </c>
      <c r="N119" s="814"/>
      <c r="O119" s="815"/>
    </row>
    <row r="120" spans="1:15" s="532" customFormat="1">
      <c r="A120" s="812"/>
      <c r="B120" s="812"/>
      <c r="C120" s="812"/>
      <c r="D120" s="812"/>
      <c r="E120" s="812"/>
      <c r="F120" s="812"/>
      <c r="G120" s="812"/>
      <c r="H120" s="810"/>
      <c r="I120" s="812"/>
      <c r="J120" s="537" t="s">
        <v>210</v>
      </c>
      <c r="K120" s="537" t="s">
        <v>223</v>
      </c>
      <c r="L120" s="537" t="s">
        <v>222</v>
      </c>
      <c r="M120" s="537" t="s">
        <v>221</v>
      </c>
      <c r="N120" s="537" t="s">
        <v>209</v>
      </c>
      <c r="O120" s="537" t="s">
        <v>208</v>
      </c>
    </row>
    <row r="121" spans="1:15" s="532" customFormat="1">
      <c r="A121" s="539">
        <v>4</v>
      </c>
      <c r="B121" s="539">
        <v>2</v>
      </c>
      <c r="C121" s="539">
        <v>2</v>
      </c>
      <c r="D121" s="539">
        <v>2</v>
      </c>
      <c r="E121" s="539">
        <v>4</v>
      </c>
      <c r="F121" s="539">
        <v>223</v>
      </c>
      <c r="G121" s="539"/>
      <c r="H121" s="540" t="s">
        <v>70</v>
      </c>
      <c r="I121" s="539" t="s">
        <v>71</v>
      </c>
      <c r="J121" s="549" t="s">
        <v>242</v>
      </c>
      <c r="K121" s="549" t="s">
        <v>863</v>
      </c>
      <c r="L121" s="549">
        <v>2202</v>
      </c>
      <c r="M121" s="172">
        <v>66935564</v>
      </c>
      <c r="N121" s="172">
        <v>35909890.990000002</v>
      </c>
      <c r="O121" s="172">
        <v>21134775.990000002</v>
      </c>
    </row>
    <row r="122" spans="1:15" s="532" customFormat="1" ht="13.5" customHeight="1">
      <c r="A122" s="822" t="s">
        <v>319</v>
      </c>
      <c r="B122" s="823"/>
      <c r="C122" s="823"/>
      <c r="D122" s="823"/>
      <c r="E122" s="823"/>
      <c r="F122" s="823"/>
      <c r="G122" s="823"/>
      <c r="H122" s="823"/>
      <c r="I122" s="823"/>
      <c r="J122" s="823"/>
      <c r="K122" s="823"/>
      <c r="L122" s="823"/>
      <c r="M122" s="823"/>
      <c r="N122" s="823"/>
      <c r="O122" s="824"/>
    </row>
    <row r="123" spans="1:15" s="532" customFormat="1">
      <c r="A123" s="546" t="s">
        <v>212</v>
      </c>
      <c r="B123" s="547"/>
      <c r="C123" s="547"/>
      <c r="D123" s="547"/>
      <c r="E123" s="547"/>
      <c r="F123" s="547"/>
      <c r="G123" s="547"/>
      <c r="H123" s="547"/>
      <c r="I123" s="547"/>
      <c r="J123" s="547"/>
      <c r="K123" s="547"/>
      <c r="L123" s="547"/>
      <c r="M123" s="547"/>
      <c r="N123" s="547"/>
      <c r="O123" s="548"/>
    </row>
    <row r="124" spans="1:15" s="532" customFormat="1" ht="24.75" customHeight="1">
      <c r="A124" s="819" t="s">
        <v>322</v>
      </c>
      <c r="B124" s="820"/>
      <c r="C124" s="820"/>
      <c r="D124" s="820"/>
      <c r="E124" s="820"/>
      <c r="F124" s="820"/>
      <c r="G124" s="820"/>
      <c r="H124" s="820"/>
      <c r="I124" s="820"/>
      <c r="J124" s="820"/>
      <c r="K124" s="820"/>
      <c r="L124" s="820"/>
      <c r="M124" s="820"/>
      <c r="N124" s="820"/>
      <c r="O124" s="821"/>
    </row>
    <row r="125" spans="1:15" s="532" customFormat="1" ht="16.5" customHeight="1">
      <c r="A125" s="546" t="s">
        <v>324</v>
      </c>
      <c r="B125" s="547"/>
      <c r="C125" s="547"/>
      <c r="D125" s="547"/>
      <c r="E125" s="547"/>
      <c r="F125" s="547"/>
      <c r="G125" s="547"/>
      <c r="H125" s="547"/>
      <c r="I125" s="547"/>
      <c r="J125" s="547"/>
      <c r="K125" s="547"/>
      <c r="L125" s="547"/>
      <c r="M125" s="547"/>
      <c r="N125" s="547"/>
      <c r="O125" s="548"/>
    </row>
    <row r="126" spans="1:15" s="532" customFormat="1" ht="13.5" customHeight="1">
      <c r="A126" s="546" t="s">
        <v>323</v>
      </c>
      <c r="B126" s="547"/>
      <c r="C126" s="547"/>
      <c r="D126" s="547"/>
      <c r="E126" s="547"/>
      <c r="F126" s="547"/>
      <c r="G126" s="547"/>
      <c r="H126" s="547"/>
      <c r="I126" s="547"/>
      <c r="J126" s="547"/>
      <c r="K126" s="547"/>
      <c r="L126" s="547"/>
      <c r="M126" s="547"/>
      <c r="N126" s="547"/>
      <c r="O126" s="548"/>
    </row>
    <row r="127" spans="1:15" s="532" customFormat="1">
      <c r="A127" s="546" t="s">
        <v>207</v>
      </c>
      <c r="B127" s="547"/>
      <c r="C127" s="547"/>
      <c r="D127" s="547"/>
      <c r="E127" s="547"/>
      <c r="F127" s="547"/>
      <c r="G127" s="547"/>
      <c r="H127" s="547"/>
      <c r="I127" s="547"/>
      <c r="J127" s="547"/>
      <c r="K127" s="547"/>
      <c r="L127" s="547"/>
      <c r="M127" s="547"/>
      <c r="N127" s="547"/>
      <c r="O127" s="548"/>
    </row>
    <row r="128" spans="1:15" s="532" customFormat="1" ht="28.5" customHeight="1">
      <c r="A128" s="819" t="s">
        <v>322</v>
      </c>
      <c r="B128" s="820"/>
      <c r="C128" s="820"/>
      <c r="D128" s="820"/>
      <c r="E128" s="820"/>
      <c r="F128" s="820"/>
      <c r="G128" s="820"/>
      <c r="H128" s="820"/>
      <c r="I128" s="820"/>
      <c r="J128" s="820"/>
      <c r="K128" s="820"/>
      <c r="L128" s="820"/>
      <c r="M128" s="820"/>
      <c r="N128" s="820"/>
      <c r="O128" s="821"/>
    </row>
    <row r="129" spans="1:33" s="532" customFormat="1">
      <c r="A129" s="546" t="s">
        <v>321</v>
      </c>
      <c r="B129" s="547"/>
      <c r="C129" s="547"/>
      <c r="D129" s="547"/>
      <c r="E129" s="547"/>
      <c r="F129" s="547"/>
      <c r="G129" s="547"/>
      <c r="H129" s="547"/>
      <c r="I129" s="547"/>
      <c r="J129" s="547"/>
      <c r="K129" s="547"/>
      <c r="L129" s="547"/>
      <c r="M129" s="547"/>
      <c r="N129" s="547"/>
      <c r="O129" s="548"/>
    </row>
    <row r="130" spans="1:33" s="553" customFormat="1">
      <c r="A130" s="811" t="s">
        <v>23</v>
      </c>
      <c r="B130" s="811" t="s">
        <v>227</v>
      </c>
      <c r="C130" s="811" t="s">
        <v>15</v>
      </c>
      <c r="D130" s="811" t="s">
        <v>13</v>
      </c>
      <c r="E130" s="811" t="s">
        <v>14</v>
      </c>
      <c r="F130" s="811" t="s">
        <v>7</v>
      </c>
      <c r="G130" s="811" t="s">
        <v>18</v>
      </c>
      <c r="H130" s="809" t="s">
        <v>8</v>
      </c>
      <c r="I130" s="811" t="s">
        <v>226</v>
      </c>
      <c r="J130" s="813" t="s">
        <v>225</v>
      </c>
      <c r="K130" s="814"/>
      <c r="L130" s="815"/>
      <c r="M130" s="813" t="s">
        <v>224</v>
      </c>
      <c r="N130" s="814"/>
      <c r="O130" s="815"/>
      <c r="P130" s="552"/>
      <c r="Q130" s="552"/>
      <c r="R130" s="552"/>
      <c r="S130" s="552"/>
      <c r="T130" s="552"/>
      <c r="U130" s="552"/>
      <c r="V130" s="552"/>
      <c r="W130" s="552"/>
      <c r="X130" s="552"/>
      <c r="Y130" s="552"/>
      <c r="Z130" s="552"/>
      <c r="AA130" s="552"/>
      <c r="AB130" s="552"/>
      <c r="AC130" s="552"/>
      <c r="AD130" s="552"/>
      <c r="AE130" s="552"/>
      <c r="AF130" s="552"/>
      <c r="AG130" s="552"/>
    </row>
    <row r="131" spans="1:33" s="553" customFormat="1">
      <c r="A131" s="812"/>
      <c r="B131" s="812"/>
      <c r="C131" s="812"/>
      <c r="D131" s="812"/>
      <c r="E131" s="812"/>
      <c r="F131" s="812"/>
      <c r="G131" s="812"/>
      <c r="H131" s="810"/>
      <c r="I131" s="812"/>
      <c r="J131" s="537" t="s">
        <v>210</v>
      </c>
      <c r="K131" s="537" t="s">
        <v>223</v>
      </c>
      <c r="L131" s="537" t="s">
        <v>222</v>
      </c>
      <c r="M131" s="537" t="s">
        <v>221</v>
      </c>
      <c r="N131" s="537" t="s">
        <v>209</v>
      </c>
      <c r="O131" s="537" t="s">
        <v>208</v>
      </c>
      <c r="P131" s="552"/>
      <c r="Q131" s="552"/>
      <c r="R131" s="552"/>
      <c r="S131" s="552"/>
      <c r="T131" s="552"/>
      <c r="U131" s="552"/>
      <c r="V131" s="552"/>
      <c r="W131" s="552"/>
      <c r="X131" s="552"/>
      <c r="Y131" s="552"/>
      <c r="Z131" s="552"/>
      <c r="AA131" s="552"/>
      <c r="AB131" s="552"/>
      <c r="AC131" s="552"/>
      <c r="AD131" s="552"/>
      <c r="AE131" s="552"/>
      <c r="AF131" s="552"/>
      <c r="AG131" s="552"/>
    </row>
    <row r="132" spans="1:33" ht="25.5">
      <c r="A132" s="542">
        <v>4</v>
      </c>
      <c r="B132" s="542" t="s">
        <v>218</v>
      </c>
      <c r="C132" s="542" t="s">
        <v>219</v>
      </c>
      <c r="D132" s="542" t="s">
        <v>219</v>
      </c>
      <c r="E132" s="542" t="s">
        <v>250</v>
      </c>
      <c r="F132" s="542" t="s">
        <v>320</v>
      </c>
      <c r="G132" s="542"/>
      <c r="H132" s="554" t="s">
        <v>148</v>
      </c>
      <c r="I132" s="542"/>
      <c r="J132" s="543" t="s">
        <v>242</v>
      </c>
      <c r="K132" s="543">
        <v>23</v>
      </c>
      <c r="L132" s="543">
        <v>23</v>
      </c>
      <c r="M132" s="142">
        <v>2160000</v>
      </c>
      <c r="N132" s="142">
        <v>150000</v>
      </c>
      <c r="O132" s="142">
        <v>150000</v>
      </c>
      <c r="P132" s="552"/>
      <c r="Q132" s="552"/>
      <c r="R132" s="552"/>
      <c r="S132" s="552"/>
      <c r="T132" s="552"/>
      <c r="U132" s="552"/>
      <c r="V132" s="552"/>
      <c r="W132" s="552"/>
      <c r="X132" s="552"/>
      <c r="Y132" s="552"/>
      <c r="Z132" s="552"/>
      <c r="AA132" s="552"/>
      <c r="AB132" s="552"/>
      <c r="AC132" s="552"/>
      <c r="AD132" s="552"/>
      <c r="AE132" s="552"/>
      <c r="AF132" s="552"/>
      <c r="AG132" s="552"/>
    </row>
    <row r="133" spans="1:33" ht="25.5" customHeight="1">
      <c r="A133" s="816" t="s">
        <v>319</v>
      </c>
      <c r="B133" s="817"/>
      <c r="C133" s="817"/>
      <c r="D133" s="817"/>
      <c r="E133" s="817"/>
      <c r="F133" s="817"/>
      <c r="G133" s="817"/>
      <c r="H133" s="817"/>
      <c r="I133" s="817"/>
      <c r="J133" s="817"/>
      <c r="K133" s="817"/>
      <c r="L133" s="817"/>
      <c r="M133" s="817"/>
      <c r="N133" s="817"/>
      <c r="O133" s="818"/>
      <c r="P133" s="552"/>
      <c r="Q133" s="552"/>
      <c r="R133" s="552"/>
      <c r="S133" s="552"/>
      <c r="T133" s="552"/>
      <c r="U133" s="552"/>
      <c r="V133" s="552"/>
      <c r="W133" s="552"/>
      <c r="X133" s="552"/>
      <c r="Y133" s="552"/>
      <c r="Z133" s="552"/>
      <c r="AA133" s="552"/>
      <c r="AB133" s="552"/>
      <c r="AC133" s="552"/>
      <c r="AD133" s="552"/>
      <c r="AE133" s="552"/>
      <c r="AF133" s="552"/>
      <c r="AG133" s="552"/>
    </row>
    <row r="134" spans="1:33">
      <c r="A134" s="800" t="s">
        <v>212</v>
      </c>
      <c r="B134" s="801"/>
      <c r="C134" s="801"/>
      <c r="D134" s="801"/>
      <c r="E134" s="801"/>
      <c r="F134" s="801"/>
      <c r="G134" s="801"/>
      <c r="H134" s="801"/>
      <c r="I134" s="801"/>
      <c r="J134" s="801"/>
      <c r="K134" s="801"/>
      <c r="L134" s="801"/>
      <c r="M134" s="801"/>
      <c r="N134" s="801"/>
      <c r="O134" s="802"/>
    </row>
    <row r="135" spans="1:33">
      <c r="A135" s="803" t="s">
        <v>318</v>
      </c>
      <c r="B135" s="804"/>
      <c r="C135" s="804"/>
      <c r="D135" s="804"/>
      <c r="E135" s="804"/>
      <c r="F135" s="804"/>
      <c r="G135" s="804"/>
      <c r="H135" s="804"/>
      <c r="I135" s="804"/>
      <c r="J135" s="804"/>
      <c r="K135" s="804"/>
      <c r="L135" s="804"/>
      <c r="M135" s="804"/>
      <c r="N135" s="804"/>
      <c r="O135" s="805"/>
    </row>
    <row r="136" spans="1:33">
      <c r="A136" s="806" t="s">
        <v>317</v>
      </c>
      <c r="B136" s="807"/>
      <c r="C136" s="807"/>
      <c r="D136" s="807"/>
      <c r="E136" s="807"/>
      <c r="F136" s="807"/>
      <c r="G136" s="807"/>
      <c r="H136" s="807"/>
      <c r="I136" s="807"/>
      <c r="J136" s="807"/>
      <c r="K136" s="807"/>
      <c r="L136" s="807"/>
      <c r="M136" s="807"/>
      <c r="N136" s="807"/>
      <c r="O136" s="808"/>
    </row>
    <row r="139" spans="1:33">
      <c r="M139" s="555"/>
      <c r="N139" s="555"/>
      <c r="O139" s="555"/>
    </row>
  </sheetData>
  <mergeCells count="235">
    <mergeCell ref="I6:I7"/>
    <mergeCell ref="J6:L6"/>
    <mergeCell ref="M6:O6"/>
    <mergeCell ref="A9:O9"/>
    <mergeCell ref="A10:O10"/>
    <mergeCell ref="A2:O2"/>
    <mergeCell ref="A5:O5"/>
    <mergeCell ref="A6:A7"/>
    <mergeCell ref="B6:B7"/>
    <mergeCell ref="C6:C7"/>
    <mergeCell ref="D6:D7"/>
    <mergeCell ref="E6:E7"/>
    <mergeCell ref="F6:F7"/>
    <mergeCell ref="G6:G7"/>
    <mergeCell ref="H6:H7"/>
    <mergeCell ref="A16:O16"/>
    <mergeCell ref="A17:A18"/>
    <mergeCell ref="B17:B18"/>
    <mergeCell ref="C17:C18"/>
    <mergeCell ref="D17:D18"/>
    <mergeCell ref="E17:E18"/>
    <mergeCell ref="F17:F18"/>
    <mergeCell ref="G17:G18"/>
    <mergeCell ref="A11:O11"/>
    <mergeCell ref="A12:O12"/>
    <mergeCell ref="A13:O13"/>
    <mergeCell ref="A14:O14"/>
    <mergeCell ref="A15:O15"/>
    <mergeCell ref="A21:O21"/>
    <mergeCell ref="A22:O22"/>
    <mergeCell ref="A23:O23"/>
    <mergeCell ref="A24:O24"/>
    <mergeCell ref="A25:O25"/>
    <mergeCell ref="H17:H18"/>
    <mergeCell ref="I17:I18"/>
    <mergeCell ref="J17:L17"/>
    <mergeCell ref="M17:O17"/>
    <mergeCell ref="A20:O20"/>
    <mergeCell ref="A30:O30"/>
    <mergeCell ref="A31:O31"/>
    <mergeCell ref="A32:O32"/>
    <mergeCell ref="A33:O33"/>
    <mergeCell ref="A34:O34"/>
    <mergeCell ref="A35:O35"/>
    <mergeCell ref="G26:G27"/>
    <mergeCell ref="H26:H27"/>
    <mergeCell ref="I26:I27"/>
    <mergeCell ref="J26:L26"/>
    <mergeCell ref="M26:O26"/>
    <mergeCell ref="A29:O29"/>
    <mergeCell ref="A26:A27"/>
    <mergeCell ref="B26:B27"/>
    <mergeCell ref="C26:C27"/>
    <mergeCell ref="D26:D27"/>
    <mergeCell ref="E26:E27"/>
    <mergeCell ref="F26:F27"/>
    <mergeCell ref="A39:O39"/>
    <mergeCell ref="A40:O40"/>
    <mergeCell ref="A41:O41"/>
    <mergeCell ref="A42:O42"/>
    <mergeCell ref="A43:O43"/>
    <mergeCell ref="G36:G37"/>
    <mergeCell ref="H36:H37"/>
    <mergeCell ref="I36:I37"/>
    <mergeCell ref="J36:L36"/>
    <mergeCell ref="M36:O36"/>
    <mergeCell ref="A36:A37"/>
    <mergeCell ref="B36:B37"/>
    <mergeCell ref="C36:C37"/>
    <mergeCell ref="D36:D37"/>
    <mergeCell ref="E36:E37"/>
    <mergeCell ref="F36:F37"/>
    <mergeCell ref="A113:O113"/>
    <mergeCell ref="A44:O44"/>
    <mergeCell ref="A45:O45"/>
    <mergeCell ref="A109:A110"/>
    <mergeCell ref="B109:B110"/>
    <mergeCell ref="C109:C110"/>
    <mergeCell ref="D109:D110"/>
    <mergeCell ref="E109:E110"/>
    <mergeCell ref="F109:F110"/>
    <mergeCell ref="G109:G110"/>
    <mergeCell ref="H109:H110"/>
    <mergeCell ref="A49:O49"/>
    <mergeCell ref="A50:O50"/>
    <mergeCell ref="A51:O51"/>
    <mergeCell ref="A52:O52"/>
    <mergeCell ref="A53:O53"/>
    <mergeCell ref="G46:G47"/>
    <mergeCell ref="H46:H47"/>
    <mergeCell ref="I46:I47"/>
    <mergeCell ref="J46:L46"/>
    <mergeCell ref="M46:O46"/>
    <mergeCell ref="A46:A47"/>
    <mergeCell ref="B46:B47"/>
    <mergeCell ref="C46:C47"/>
    <mergeCell ref="D46:D47"/>
    <mergeCell ref="E46:E47"/>
    <mergeCell ref="F46:F47"/>
    <mergeCell ref="A57:O57"/>
    <mergeCell ref="A59:O59"/>
    <mergeCell ref="A60:O60"/>
    <mergeCell ref="A61:O61"/>
    <mergeCell ref="A62:O62"/>
    <mergeCell ref="G54:G55"/>
    <mergeCell ref="H54:H55"/>
    <mergeCell ref="I54:I55"/>
    <mergeCell ref="J54:L54"/>
    <mergeCell ref="M54:O54"/>
    <mergeCell ref="A54:A55"/>
    <mergeCell ref="B54:B55"/>
    <mergeCell ref="C54:C55"/>
    <mergeCell ref="D54:D55"/>
    <mergeCell ref="E54:E55"/>
    <mergeCell ref="F54:F55"/>
    <mergeCell ref="I67:I68"/>
    <mergeCell ref="J67:L67"/>
    <mergeCell ref="M67:O67"/>
    <mergeCell ref="A70:O70"/>
    <mergeCell ref="A71:O71"/>
    <mergeCell ref="A63:O63"/>
    <mergeCell ref="A65:O65"/>
    <mergeCell ref="A67:A68"/>
    <mergeCell ref="B67:B68"/>
    <mergeCell ref="C67:C68"/>
    <mergeCell ref="D67:D68"/>
    <mergeCell ref="E67:E68"/>
    <mergeCell ref="F67:F68"/>
    <mergeCell ref="G67:G68"/>
    <mergeCell ref="H67:H68"/>
    <mergeCell ref="G75:G76"/>
    <mergeCell ref="H75:H76"/>
    <mergeCell ref="I75:I76"/>
    <mergeCell ref="J75:L75"/>
    <mergeCell ref="M75:O75"/>
    <mergeCell ref="A72:O72"/>
    <mergeCell ref="A73:O73"/>
    <mergeCell ref="A74:O74"/>
    <mergeCell ref="A75:A76"/>
    <mergeCell ref="B75:B76"/>
    <mergeCell ref="C75:C76"/>
    <mergeCell ref="D75:D76"/>
    <mergeCell ref="E75:E76"/>
    <mergeCell ref="F75:F76"/>
    <mergeCell ref="A78:O78"/>
    <mergeCell ref="A79:O79"/>
    <mergeCell ref="A80:O80"/>
    <mergeCell ref="A81:O81"/>
    <mergeCell ref="A82:A83"/>
    <mergeCell ref="B82:B83"/>
    <mergeCell ref="C82:C83"/>
    <mergeCell ref="D82:D83"/>
    <mergeCell ref="E82:E83"/>
    <mergeCell ref="A85:O85"/>
    <mergeCell ref="A86:O86"/>
    <mergeCell ref="A87:O87"/>
    <mergeCell ref="A88:O88"/>
    <mergeCell ref="F82:F83"/>
    <mergeCell ref="G82:G83"/>
    <mergeCell ref="H82:H83"/>
    <mergeCell ref="I82:I83"/>
    <mergeCell ref="J82:L82"/>
    <mergeCell ref="M82:O82"/>
    <mergeCell ref="J91:L91"/>
    <mergeCell ref="M91:O91"/>
    <mergeCell ref="A94:O94"/>
    <mergeCell ref="A95:O95"/>
    <mergeCell ref="A96:O96"/>
    <mergeCell ref="A97:O97"/>
    <mergeCell ref="A89:O89"/>
    <mergeCell ref="A91:A92"/>
    <mergeCell ref="B91:B92"/>
    <mergeCell ref="C91:C92"/>
    <mergeCell ref="D91:D92"/>
    <mergeCell ref="E91:E92"/>
    <mergeCell ref="F91:F92"/>
    <mergeCell ref="G91:G92"/>
    <mergeCell ref="H91:H92"/>
    <mergeCell ref="I91:I92"/>
    <mergeCell ref="G102:G103"/>
    <mergeCell ref="H102:H103"/>
    <mergeCell ref="I102:I103"/>
    <mergeCell ref="J102:L102"/>
    <mergeCell ref="M102:O102"/>
    <mergeCell ref="A105:O105"/>
    <mergeCell ref="A98:O98"/>
    <mergeCell ref="A99:O99"/>
    <mergeCell ref="A100:O100"/>
    <mergeCell ref="A102:A103"/>
    <mergeCell ref="B102:B103"/>
    <mergeCell ref="C102:C103"/>
    <mergeCell ref="D102:D103"/>
    <mergeCell ref="E102:E103"/>
    <mergeCell ref="F102:F103"/>
    <mergeCell ref="G119:G120"/>
    <mergeCell ref="H119:H120"/>
    <mergeCell ref="I119:I120"/>
    <mergeCell ref="J119:L119"/>
    <mergeCell ref="M119:O119"/>
    <mergeCell ref="A122:O122"/>
    <mergeCell ref="A106:O106"/>
    <mergeCell ref="A107:O107"/>
    <mergeCell ref="A108:O108"/>
    <mergeCell ref="A119:A120"/>
    <mergeCell ref="B119:B120"/>
    <mergeCell ref="C119:C120"/>
    <mergeCell ref="D119:D120"/>
    <mergeCell ref="E119:E120"/>
    <mergeCell ref="F119:F120"/>
    <mergeCell ref="A114:O114"/>
    <mergeCell ref="A115:O115"/>
    <mergeCell ref="A116:O116"/>
    <mergeCell ref="A117:O117"/>
    <mergeCell ref="A118:O118"/>
    <mergeCell ref="I109:I110"/>
    <mergeCell ref="J109:L109"/>
    <mergeCell ref="M109:O109"/>
    <mergeCell ref="A112:O112"/>
    <mergeCell ref="A134:O134"/>
    <mergeCell ref="A135:O135"/>
    <mergeCell ref="A136:O136"/>
    <mergeCell ref="H130:H131"/>
    <mergeCell ref="I130:I131"/>
    <mergeCell ref="J130:L130"/>
    <mergeCell ref="M130:O130"/>
    <mergeCell ref="A133:O133"/>
    <mergeCell ref="A124:O124"/>
    <mergeCell ref="A128:O128"/>
    <mergeCell ref="A130:A131"/>
    <mergeCell ref="B130:B131"/>
    <mergeCell ref="C130:C131"/>
    <mergeCell ref="D130:D131"/>
    <mergeCell ref="E130:E131"/>
    <mergeCell ref="F130:F131"/>
    <mergeCell ref="G130:G131"/>
  </mergeCells>
  <conditionalFormatting sqref="A5">
    <cfRule type="cellIs" dxfId="16" priority="1"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63" orientation="landscape" r:id="rId1"/>
  <headerFooter scaleWithDoc="0">
    <oddHeader>&amp;C&amp;G</oddHeader>
    <oddFooter>&amp;C&amp;G</oddFooter>
  </headerFooter>
  <rowBreaks count="3" manualBreakCount="3">
    <brk id="35" max="14" man="1"/>
    <brk id="66" max="14" man="1"/>
    <brk id="101" max="14" man="1"/>
  </rowBreaks>
  <colBreaks count="1" manualBreakCount="1">
    <brk id="15" max="1048575" man="1"/>
  </col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0"/>
  <sheetViews>
    <sheetView showGridLines="0" topLeftCell="A7" zoomScale="115" zoomScaleNormal="115" workbookViewId="0">
      <selection activeCell="A22" sqref="A22:O22"/>
    </sheetView>
  </sheetViews>
  <sheetFormatPr baseColWidth="10" defaultRowHeight="13.5"/>
  <cols>
    <col min="1" max="5" width="5" style="1" customWidth="1"/>
    <col min="6" max="6" width="4" style="1" bestFit="1" customWidth="1"/>
    <col min="7" max="7" width="3" style="1" bestFit="1" customWidth="1"/>
    <col min="8" max="8" width="26.42578125" style="1" bestFit="1" customWidth="1"/>
    <col min="9" max="9" width="10" style="1" bestFit="1" customWidth="1"/>
    <col min="10" max="10" width="9" style="1" bestFit="1" customWidth="1"/>
    <col min="11" max="11" width="11" style="1" bestFit="1" customWidth="1"/>
    <col min="12" max="12" width="10" style="1" bestFit="1" customWidth="1"/>
    <col min="13" max="15" width="17.140625" style="1" bestFit="1" customWidth="1"/>
    <col min="16" max="16" width="2.85546875" style="1" customWidth="1"/>
    <col min="17" max="16384" width="11.42578125" style="1"/>
  </cols>
  <sheetData>
    <row r="1" spans="1:15" ht="39" customHeight="1"/>
    <row r="2" spans="1:15" ht="34.9" customHeight="1">
      <c r="A2" s="640" t="s">
        <v>294</v>
      </c>
      <c r="B2" s="641"/>
      <c r="C2" s="641"/>
      <c r="D2" s="641"/>
      <c r="E2" s="641"/>
      <c r="F2" s="641"/>
      <c r="G2" s="641"/>
      <c r="H2" s="641"/>
      <c r="I2" s="641"/>
      <c r="J2" s="641"/>
      <c r="K2" s="641"/>
      <c r="L2" s="641"/>
      <c r="M2" s="641"/>
      <c r="N2" s="641"/>
      <c r="O2" s="642"/>
    </row>
    <row r="3" spans="1:15" ht="7.9" customHeight="1">
      <c r="A3" s="163"/>
      <c r="B3" s="163"/>
      <c r="C3" s="163"/>
      <c r="D3" s="163"/>
      <c r="E3" s="163"/>
      <c r="F3" s="163"/>
      <c r="G3" s="163"/>
      <c r="H3" s="163"/>
      <c r="I3" s="163"/>
      <c r="J3" s="163"/>
      <c r="K3" s="163"/>
      <c r="L3" s="163"/>
      <c r="M3" s="163"/>
      <c r="N3" s="163"/>
      <c r="O3" s="163"/>
    </row>
    <row r="4" spans="1:15" ht="19.149999999999999" customHeight="1">
      <c r="A4" s="177" t="s">
        <v>293</v>
      </c>
      <c r="B4" s="176"/>
      <c r="C4" s="176"/>
      <c r="D4" s="176"/>
      <c r="E4" s="176"/>
      <c r="F4" s="176"/>
      <c r="G4" s="176"/>
      <c r="H4" s="176"/>
      <c r="I4" s="176"/>
      <c r="J4" s="176"/>
      <c r="K4" s="176"/>
      <c r="L4" s="176"/>
      <c r="M4" s="176"/>
      <c r="N4" s="176"/>
      <c r="O4" s="175"/>
    </row>
    <row r="5" spans="1:15" ht="19.149999999999999" customHeight="1">
      <c r="A5" s="682" t="s">
        <v>292</v>
      </c>
      <c r="B5" s="683"/>
      <c r="C5" s="683"/>
      <c r="D5" s="683"/>
      <c r="E5" s="683"/>
      <c r="F5" s="683"/>
      <c r="G5" s="683"/>
      <c r="H5" s="683"/>
      <c r="I5" s="683"/>
      <c r="J5" s="683"/>
      <c r="K5" s="683"/>
      <c r="L5" s="683"/>
      <c r="M5" s="683"/>
      <c r="N5" s="683"/>
      <c r="O5" s="684"/>
    </row>
    <row r="6" spans="1:15" ht="19.899999999999999" customHeight="1">
      <c r="A6" s="658" t="s">
        <v>23</v>
      </c>
      <c r="B6" s="658" t="s">
        <v>227</v>
      </c>
      <c r="C6" s="658" t="s">
        <v>15</v>
      </c>
      <c r="D6" s="658" t="s">
        <v>13</v>
      </c>
      <c r="E6" s="658" t="s">
        <v>14</v>
      </c>
      <c r="F6" s="658" t="s">
        <v>7</v>
      </c>
      <c r="G6" s="658" t="s">
        <v>18</v>
      </c>
      <c r="H6" s="745" t="s">
        <v>8</v>
      </c>
      <c r="I6" s="658" t="s">
        <v>226</v>
      </c>
      <c r="J6" s="750" t="s">
        <v>225</v>
      </c>
      <c r="K6" s="751"/>
      <c r="L6" s="752"/>
      <c r="M6" s="750" t="s">
        <v>224</v>
      </c>
      <c r="N6" s="751"/>
      <c r="O6" s="752"/>
    </row>
    <row r="7" spans="1:15" ht="19.899999999999999" customHeight="1">
      <c r="A7" s="685"/>
      <c r="B7" s="685"/>
      <c r="C7" s="685"/>
      <c r="D7" s="685"/>
      <c r="E7" s="685"/>
      <c r="F7" s="685"/>
      <c r="G7" s="685"/>
      <c r="H7" s="746"/>
      <c r="I7" s="685"/>
      <c r="J7" s="147" t="s">
        <v>210</v>
      </c>
      <c r="K7" s="147" t="s">
        <v>223</v>
      </c>
      <c r="L7" s="147" t="s">
        <v>222</v>
      </c>
      <c r="M7" s="147" t="s">
        <v>221</v>
      </c>
      <c r="N7" s="147" t="s">
        <v>209</v>
      </c>
      <c r="O7" s="147" t="s">
        <v>208</v>
      </c>
    </row>
    <row r="8" spans="1:15" s="169" customFormat="1" ht="15" customHeight="1">
      <c r="A8" s="195">
        <v>5</v>
      </c>
      <c r="B8" s="195">
        <v>1</v>
      </c>
      <c r="C8" s="195">
        <v>1</v>
      </c>
      <c r="D8" s="195">
        <v>3</v>
      </c>
      <c r="E8" s="195">
        <v>1</v>
      </c>
      <c r="F8" s="195">
        <v>204</v>
      </c>
      <c r="G8" s="195"/>
      <c r="H8" s="145" t="s">
        <v>403</v>
      </c>
      <c r="I8" s="195" t="s">
        <v>44</v>
      </c>
      <c r="J8" s="194" t="s">
        <v>220</v>
      </c>
      <c r="K8" s="194" t="s">
        <v>220</v>
      </c>
      <c r="L8" s="194" t="s">
        <v>220</v>
      </c>
      <c r="M8" s="171">
        <v>275057518</v>
      </c>
      <c r="N8" s="171">
        <v>120756996.15000002</v>
      </c>
      <c r="O8" s="171">
        <v>116782968.41000001</v>
      </c>
    </row>
    <row r="9" spans="1:15">
      <c r="A9" s="782"/>
      <c r="B9" s="783"/>
      <c r="C9" s="783"/>
      <c r="D9" s="783"/>
      <c r="E9" s="783"/>
      <c r="F9" s="783"/>
      <c r="G9" s="783"/>
      <c r="H9" s="783"/>
      <c r="I9" s="783"/>
      <c r="J9" s="783"/>
      <c r="K9" s="783"/>
      <c r="L9" s="783"/>
      <c r="M9" s="783"/>
      <c r="N9" s="783"/>
      <c r="O9" s="784"/>
    </row>
    <row r="10" spans="1:15">
      <c r="A10" s="879" t="s">
        <v>402</v>
      </c>
      <c r="B10" s="880"/>
      <c r="C10" s="880"/>
      <c r="D10" s="880"/>
      <c r="E10" s="880"/>
      <c r="F10" s="880"/>
      <c r="G10" s="880"/>
      <c r="H10" s="880"/>
      <c r="I10" s="880"/>
      <c r="J10" s="880"/>
      <c r="K10" s="880"/>
      <c r="L10" s="880"/>
      <c r="M10" s="880"/>
      <c r="N10" s="880"/>
      <c r="O10" s="881"/>
    </row>
    <row r="11" spans="1:15">
      <c r="A11" s="139"/>
      <c r="B11" s="138"/>
      <c r="C11" s="138"/>
      <c r="D11" s="138"/>
      <c r="E11" s="138"/>
      <c r="F11" s="138"/>
      <c r="G11" s="138"/>
      <c r="H11" s="138"/>
      <c r="I11" s="138"/>
      <c r="J11" s="138"/>
      <c r="K11" s="138"/>
      <c r="L11" s="138"/>
      <c r="M11" s="138"/>
      <c r="N11" s="138"/>
      <c r="O11" s="137"/>
    </row>
    <row r="12" spans="1:15" s="121" customFormat="1">
      <c r="A12" s="788" t="s">
        <v>399</v>
      </c>
      <c r="B12" s="789"/>
      <c r="C12" s="789"/>
      <c r="D12" s="789"/>
      <c r="E12" s="789"/>
      <c r="F12" s="789"/>
      <c r="G12" s="789"/>
      <c r="H12" s="789"/>
      <c r="I12" s="789"/>
      <c r="J12" s="789"/>
      <c r="K12" s="789"/>
      <c r="L12" s="789"/>
      <c r="M12" s="789"/>
      <c r="N12" s="789"/>
      <c r="O12" s="790"/>
    </row>
    <row r="13" spans="1:15">
      <c r="A13" s="139"/>
      <c r="B13" s="138"/>
      <c r="C13" s="138"/>
      <c r="D13" s="138"/>
      <c r="E13" s="138"/>
      <c r="F13" s="138"/>
      <c r="G13" s="138"/>
      <c r="H13" s="138"/>
      <c r="I13" s="138"/>
      <c r="J13" s="138"/>
      <c r="K13" s="138"/>
      <c r="L13" s="138"/>
      <c r="M13" s="138"/>
      <c r="N13" s="138"/>
      <c r="O13" s="137"/>
    </row>
    <row r="14" spans="1:15" ht="32.25" customHeight="1">
      <c r="A14" s="876" t="s">
        <v>401</v>
      </c>
      <c r="B14" s="877"/>
      <c r="C14" s="877"/>
      <c r="D14" s="877"/>
      <c r="E14" s="877"/>
      <c r="F14" s="877"/>
      <c r="G14" s="877"/>
      <c r="H14" s="877"/>
      <c r="I14" s="877"/>
      <c r="J14" s="877"/>
      <c r="K14" s="877"/>
      <c r="L14" s="877"/>
      <c r="M14" s="877"/>
      <c r="N14" s="877"/>
      <c r="O14" s="878"/>
    </row>
    <row r="15" spans="1:15">
      <c r="O15" s="559"/>
    </row>
    <row r="16" spans="1:15" ht="20.25" customHeight="1">
      <c r="A16" s="658" t="s">
        <v>23</v>
      </c>
      <c r="B16" s="658" t="s">
        <v>227</v>
      </c>
      <c r="C16" s="658" t="s">
        <v>15</v>
      </c>
      <c r="D16" s="658" t="s">
        <v>13</v>
      </c>
      <c r="E16" s="658" t="s">
        <v>14</v>
      </c>
      <c r="F16" s="658" t="s">
        <v>7</v>
      </c>
      <c r="G16" s="658" t="s">
        <v>18</v>
      </c>
      <c r="H16" s="745" t="s">
        <v>8</v>
      </c>
      <c r="I16" s="658" t="s">
        <v>226</v>
      </c>
      <c r="J16" s="750" t="s">
        <v>225</v>
      </c>
      <c r="K16" s="751"/>
      <c r="L16" s="752"/>
      <c r="M16" s="750" t="s">
        <v>224</v>
      </c>
      <c r="N16" s="751"/>
      <c r="O16" s="752"/>
    </row>
    <row r="17" spans="1:16">
      <c r="A17" s="685"/>
      <c r="B17" s="685"/>
      <c r="C17" s="685"/>
      <c r="D17" s="685"/>
      <c r="E17" s="685"/>
      <c r="F17" s="685"/>
      <c r="G17" s="685"/>
      <c r="H17" s="746"/>
      <c r="I17" s="685"/>
      <c r="J17" s="147" t="s">
        <v>210</v>
      </c>
      <c r="K17" s="147" t="s">
        <v>223</v>
      </c>
      <c r="L17" s="147" t="s">
        <v>222</v>
      </c>
      <c r="M17" s="147" t="s">
        <v>221</v>
      </c>
      <c r="N17" s="147" t="s">
        <v>209</v>
      </c>
      <c r="O17" s="147" t="s">
        <v>208</v>
      </c>
    </row>
    <row r="18" spans="1:16" s="169" customFormat="1" ht="15" customHeight="1">
      <c r="A18" s="193">
        <v>5</v>
      </c>
      <c r="B18" s="193">
        <v>1</v>
      </c>
      <c r="C18" s="193">
        <v>1</v>
      </c>
      <c r="D18" s="193">
        <v>8</v>
      </c>
      <c r="E18" s="193">
        <v>5</v>
      </c>
      <c r="F18" s="193">
        <v>201</v>
      </c>
      <c r="G18" s="193"/>
      <c r="H18" s="155" t="s">
        <v>72</v>
      </c>
      <c r="I18" s="193" t="s">
        <v>220</v>
      </c>
      <c r="J18" s="193" t="s">
        <v>220</v>
      </c>
      <c r="K18" s="143" t="s">
        <v>220</v>
      </c>
      <c r="L18" s="193" t="s">
        <v>220</v>
      </c>
      <c r="M18" s="141">
        <v>279614124</v>
      </c>
      <c r="N18" s="141">
        <v>77607837.269999996</v>
      </c>
      <c r="O18" s="141">
        <v>69485715.549999982</v>
      </c>
    </row>
    <row r="19" spans="1:16" s="121" customFormat="1" ht="36.75" customHeight="1">
      <c r="A19" s="882" t="s">
        <v>400</v>
      </c>
      <c r="B19" s="883"/>
      <c r="C19" s="883"/>
      <c r="D19" s="883"/>
      <c r="E19" s="883"/>
      <c r="F19" s="883"/>
      <c r="G19" s="883"/>
      <c r="H19" s="883"/>
      <c r="I19" s="883"/>
      <c r="J19" s="883"/>
      <c r="K19" s="883"/>
      <c r="L19" s="883"/>
      <c r="M19" s="883"/>
      <c r="N19" s="883"/>
      <c r="O19" s="884"/>
    </row>
    <row r="20" spans="1:16" s="121" customFormat="1">
      <c r="A20" s="885" t="s">
        <v>399</v>
      </c>
      <c r="B20" s="886"/>
      <c r="C20" s="886"/>
      <c r="D20" s="886"/>
      <c r="E20" s="886"/>
      <c r="F20" s="886"/>
      <c r="G20" s="886"/>
      <c r="H20" s="886"/>
      <c r="I20" s="886"/>
      <c r="J20" s="886"/>
      <c r="K20" s="886"/>
      <c r="L20" s="886"/>
      <c r="M20" s="886"/>
      <c r="N20" s="886"/>
      <c r="O20" s="887"/>
    </row>
    <row r="21" spans="1:16" s="121" customFormat="1" ht="41.25" customHeight="1">
      <c r="A21" s="797" t="s">
        <v>398</v>
      </c>
      <c r="B21" s="798"/>
      <c r="C21" s="798"/>
      <c r="D21" s="798"/>
      <c r="E21" s="798"/>
      <c r="F21" s="798"/>
      <c r="G21" s="798"/>
      <c r="H21" s="798"/>
      <c r="I21" s="798"/>
      <c r="J21" s="798"/>
      <c r="K21" s="798"/>
      <c r="L21" s="798"/>
      <c r="M21" s="798"/>
      <c r="N21" s="798"/>
      <c r="O21" s="799"/>
    </row>
    <row r="22" spans="1:16" s="121" customFormat="1" ht="24" customHeight="1">
      <c r="A22" s="797" t="s">
        <v>397</v>
      </c>
      <c r="B22" s="798"/>
      <c r="C22" s="798"/>
      <c r="D22" s="798"/>
      <c r="E22" s="798"/>
      <c r="F22" s="798"/>
      <c r="G22" s="798"/>
      <c r="H22" s="798"/>
      <c r="I22" s="798"/>
      <c r="J22" s="798"/>
      <c r="K22" s="798"/>
      <c r="L22" s="798"/>
      <c r="M22" s="798"/>
      <c r="N22" s="798"/>
      <c r="O22" s="799"/>
    </row>
    <row r="23" spans="1:16" s="121" customFormat="1" ht="17.25" customHeight="1">
      <c r="A23" s="797" t="s">
        <v>396</v>
      </c>
      <c r="B23" s="798"/>
      <c r="C23" s="798"/>
      <c r="D23" s="798"/>
      <c r="E23" s="798"/>
      <c r="F23" s="798"/>
      <c r="G23" s="798"/>
      <c r="H23" s="798"/>
      <c r="I23" s="798"/>
      <c r="J23" s="798"/>
      <c r="K23" s="798"/>
      <c r="L23" s="798"/>
      <c r="M23" s="798"/>
      <c r="N23" s="798"/>
      <c r="O23" s="799"/>
    </row>
    <row r="24" spans="1:16" s="121" customFormat="1" ht="26.25" customHeight="1">
      <c r="A24" s="797" t="s">
        <v>395</v>
      </c>
      <c r="B24" s="798"/>
      <c r="C24" s="798"/>
      <c r="D24" s="798"/>
      <c r="E24" s="798"/>
      <c r="F24" s="798"/>
      <c r="G24" s="798"/>
      <c r="H24" s="798"/>
      <c r="I24" s="798"/>
      <c r="J24" s="798"/>
      <c r="K24" s="798"/>
      <c r="L24" s="798"/>
      <c r="M24" s="798"/>
      <c r="N24" s="798"/>
      <c r="O24" s="799"/>
    </row>
    <row r="25" spans="1:16" s="121" customFormat="1">
      <c r="A25" s="797" t="s">
        <v>394</v>
      </c>
      <c r="B25" s="798"/>
      <c r="C25" s="798"/>
      <c r="D25" s="798"/>
      <c r="E25" s="798"/>
      <c r="F25" s="798"/>
      <c r="G25" s="798"/>
      <c r="H25" s="798"/>
      <c r="I25" s="798"/>
      <c r="J25" s="798"/>
      <c r="K25" s="798"/>
      <c r="L25" s="798"/>
      <c r="M25" s="798"/>
      <c r="N25" s="798"/>
      <c r="O25" s="799"/>
    </row>
    <row r="26" spans="1:16" s="192" customFormat="1" ht="12.75">
      <c r="A26" s="888" t="s">
        <v>393</v>
      </c>
      <c r="B26" s="889"/>
      <c r="C26" s="889"/>
      <c r="D26" s="889"/>
      <c r="E26" s="889"/>
      <c r="F26" s="889"/>
      <c r="G26" s="889"/>
      <c r="H26" s="889"/>
      <c r="I26" s="889"/>
      <c r="J26" s="889"/>
      <c r="K26" s="889"/>
      <c r="L26" s="889"/>
      <c r="M26" s="889"/>
      <c r="N26" s="889"/>
      <c r="O26" s="890"/>
    </row>
    <row r="27" spans="1:16" ht="12.75" customHeight="1">
      <c r="A27" s="136"/>
      <c r="B27" s="136"/>
      <c r="C27" s="136"/>
      <c r="D27" s="136"/>
      <c r="E27" s="134"/>
      <c r="F27" s="134"/>
      <c r="G27" s="134"/>
      <c r="H27" s="134"/>
      <c r="I27" s="134"/>
      <c r="J27" s="134"/>
      <c r="K27" s="134"/>
      <c r="L27" s="134"/>
      <c r="M27" s="134"/>
      <c r="N27" s="134"/>
      <c r="O27" s="134"/>
    </row>
    <row r="28" spans="1:16" ht="13.5" customHeight="1">
      <c r="A28" s="133"/>
      <c r="B28" s="133"/>
      <c r="C28" s="133"/>
      <c r="D28" s="132"/>
      <c r="E28" s="131"/>
      <c r="F28" s="30"/>
      <c r="G28" s="30"/>
      <c r="H28" s="30"/>
      <c r="I28" s="129"/>
      <c r="J28" s="129"/>
      <c r="K28" s="129"/>
      <c r="L28" s="129"/>
      <c r="M28" s="129"/>
      <c r="N28" s="129"/>
      <c r="O28" s="129"/>
      <c r="P28" s="179"/>
    </row>
    <row r="29" spans="1:16" s="122" customFormat="1" ht="14.25" customHeight="1">
      <c r="A29" s="128"/>
      <c r="B29" s="128"/>
      <c r="C29" s="128"/>
      <c r="D29" s="3"/>
      <c r="E29" s="127"/>
      <c r="F29" s="126"/>
      <c r="G29" s="126"/>
      <c r="H29" s="126"/>
      <c r="I29" s="763"/>
      <c r="J29" s="763"/>
      <c r="K29" s="763"/>
      <c r="L29" s="763"/>
      <c r="M29" s="191"/>
      <c r="N29" s="124"/>
      <c r="O29" s="124"/>
      <c r="P29" s="178"/>
    </row>
    <row r="30" spans="1:16" s="122" customFormat="1">
      <c r="A30" s="759"/>
      <c r="B30" s="759"/>
      <c r="C30" s="759"/>
      <c r="D30" s="759"/>
      <c r="E30" s="759"/>
      <c r="F30" s="759"/>
      <c r="G30" s="759"/>
      <c r="H30" s="759"/>
      <c r="I30" s="759"/>
      <c r="J30" s="759"/>
      <c r="K30" s="759"/>
      <c r="L30" s="759"/>
      <c r="M30" s="167"/>
    </row>
  </sheetData>
  <mergeCells count="39">
    <mergeCell ref="A30:H30"/>
    <mergeCell ref="I30:L30"/>
    <mergeCell ref="A19:O19"/>
    <mergeCell ref="A20:O20"/>
    <mergeCell ref="A24:O24"/>
    <mergeCell ref="A26:O26"/>
    <mergeCell ref="I29:L29"/>
    <mergeCell ref="A21:O21"/>
    <mergeCell ref="A22:O22"/>
    <mergeCell ref="A23:O23"/>
    <mergeCell ref="A25:O25"/>
    <mergeCell ref="A2:O2"/>
    <mergeCell ref="A6:A7"/>
    <mergeCell ref="B6:B7"/>
    <mergeCell ref="C6:C7"/>
    <mergeCell ref="D6:D7"/>
    <mergeCell ref="M6:O6"/>
    <mergeCell ref="E6:E7"/>
    <mergeCell ref="F6:F7"/>
    <mergeCell ref="G6:G7"/>
    <mergeCell ref="H6:H7"/>
    <mergeCell ref="A14:O14"/>
    <mergeCell ref="I6:I7"/>
    <mergeCell ref="J6:L6"/>
    <mergeCell ref="A5:O5"/>
    <mergeCell ref="A9:O9"/>
    <mergeCell ref="A10:O10"/>
    <mergeCell ref="A12:O12"/>
    <mergeCell ref="C16:C17"/>
    <mergeCell ref="D16:D17"/>
    <mergeCell ref="M16:O16"/>
    <mergeCell ref="A16:A17"/>
    <mergeCell ref="B16:B17"/>
    <mergeCell ref="E16:E17"/>
    <mergeCell ref="F16:F17"/>
    <mergeCell ref="G16:G17"/>
    <mergeCell ref="H16:H17"/>
    <mergeCell ref="I16:I17"/>
    <mergeCell ref="J16:L16"/>
  </mergeCells>
  <conditionalFormatting sqref="A5">
    <cfRule type="cellIs" dxfId="15" priority="1" stopIfTrue="1" operator="equal">
      <formula>"VAYA A LA HOJA INICIO Y SELECIONE EL PERIODO CORRESPONDIENTE A ESTE INFORME"</formula>
    </cfRule>
  </conditionalFormatting>
  <printOptions horizontalCentered="1"/>
  <pageMargins left="0.39370078740157483" right="0.39370078740157483" top="1.3779527559055118" bottom="0.39370078740157483" header="0.19685039370078741" footer="0.19685039370078741"/>
  <pageSetup scale="86"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view="pageLayout" topLeftCell="B10" zoomScaleNormal="100" workbookViewId="0">
      <selection activeCell="H29" sqref="H29:I29"/>
    </sheetView>
  </sheetViews>
  <sheetFormatPr baseColWidth="10" defaultRowHeight="13.5"/>
  <cols>
    <col min="1" max="1" width="12.140625" style="1" customWidth="1"/>
    <col min="2" max="2" width="18.7109375" style="44" bestFit="1" customWidth="1"/>
    <col min="3" max="5" width="18" style="44" bestFit="1" customWidth="1"/>
    <col min="6" max="6" width="16.85546875" style="44" bestFit="1" customWidth="1"/>
    <col min="7" max="7" width="16.7109375" style="44" bestFit="1" customWidth="1"/>
    <col min="8" max="8" width="6.5703125" style="1" customWidth="1"/>
    <col min="9" max="9" width="65.7109375" style="1" customWidth="1"/>
    <col min="10" max="16384" width="11.42578125" style="1"/>
  </cols>
  <sheetData>
    <row r="1" spans="1:10" ht="35.1" customHeight="1">
      <c r="A1" s="640" t="s">
        <v>20</v>
      </c>
      <c r="B1" s="641"/>
      <c r="C1" s="641"/>
      <c r="D1" s="641"/>
      <c r="E1" s="641"/>
      <c r="F1" s="641"/>
      <c r="G1" s="641"/>
      <c r="H1" s="641"/>
      <c r="I1" s="642"/>
    </row>
    <row r="2" spans="1:10" ht="6.75" customHeight="1"/>
    <row r="3" spans="1:10" ht="17.25" customHeight="1">
      <c r="A3" s="643" t="s">
        <v>73</v>
      </c>
      <c r="B3" s="644"/>
      <c r="C3" s="644"/>
      <c r="D3" s="644"/>
      <c r="E3" s="644"/>
      <c r="F3" s="644"/>
      <c r="G3" s="644"/>
      <c r="H3" s="644"/>
      <c r="I3" s="645"/>
    </row>
    <row r="4" spans="1:10" ht="17.25" customHeight="1">
      <c r="A4" s="643" t="s">
        <v>182</v>
      </c>
      <c r="B4" s="644"/>
      <c r="C4" s="644"/>
      <c r="D4" s="644"/>
      <c r="E4" s="644"/>
      <c r="F4" s="644"/>
      <c r="G4" s="644"/>
      <c r="H4" s="644"/>
      <c r="I4" s="645"/>
    </row>
    <row r="5" spans="1:10" ht="30.75" customHeight="1">
      <c r="A5" s="646" t="s">
        <v>42</v>
      </c>
      <c r="B5" s="648" t="s">
        <v>29</v>
      </c>
      <c r="C5" s="649"/>
      <c r="D5" s="649"/>
      <c r="E5" s="650"/>
      <c r="F5" s="317" t="s">
        <v>26</v>
      </c>
      <c r="G5" s="317"/>
      <c r="H5" s="651" t="s">
        <v>39</v>
      </c>
      <c r="I5" s="652"/>
      <c r="J5" s="2"/>
    </row>
    <row r="6" spans="1:10" ht="28.5" customHeight="1">
      <c r="A6" s="647"/>
      <c r="B6" s="305" t="s">
        <v>38</v>
      </c>
      <c r="C6" s="305" t="s">
        <v>16</v>
      </c>
      <c r="D6" s="305" t="s">
        <v>17</v>
      </c>
      <c r="E6" s="305" t="s">
        <v>32</v>
      </c>
      <c r="F6" s="305" t="s">
        <v>33</v>
      </c>
      <c r="G6" s="305" t="s">
        <v>34</v>
      </c>
      <c r="H6" s="653" t="s">
        <v>19</v>
      </c>
      <c r="I6" s="654"/>
      <c r="J6" s="3"/>
    </row>
    <row r="7" spans="1:10" s="13" customFormat="1" ht="18.75" customHeight="1">
      <c r="A7" s="306" t="s">
        <v>0</v>
      </c>
      <c r="B7" s="307" t="s">
        <v>1</v>
      </c>
      <c r="C7" s="307" t="s">
        <v>2</v>
      </c>
      <c r="D7" s="307" t="s">
        <v>6</v>
      </c>
      <c r="E7" s="307" t="s">
        <v>3</v>
      </c>
      <c r="F7" s="307" t="s">
        <v>4</v>
      </c>
      <c r="G7" s="307" t="s">
        <v>5</v>
      </c>
      <c r="H7" s="655"/>
      <c r="I7" s="655"/>
    </row>
    <row r="8" spans="1:10" s="13" customFormat="1" ht="41.25" customHeight="1">
      <c r="A8" s="308" t="s">
        <v>30</v>
      </c>
      <c r="B8" s="309">
        <f>B9+B11+B13+B15</f>
        <v>215209455.65999997</v>
      </c>
      <c r="C8" s="309">
        <f>C9+C11+C13+C15</f>
        <v>206397373.77000001</v>
      </c>
      <c r="D8" s="309">
        <f>D9+D11+D13+D15</f>
        <v>206397373.77000001</v>
      </c>
      <c r="E8" s="309">
        <f>E9+E11+E13+E15</f>
        <v>206397373.77000001</v>
      </c>
      <c r="F8" s="309">
        <f>C8-B8</f>
        <v>-8812081.8899999559</v>
      </c>
      <c r="G8" s="309">
        <f>D8-C8</f>
        <v>0</v>
      </c>
      <c r="H8" s="655"/>
      <c r="I8" s="655"/>
    </row>
    <row r="9" spans="1:10" s="13" customFormat="1" ht="51" customHeight="1">
      <c r="A9" s="656">
        <v>1000</v>
      </c>
      <c r="B9" s="632">
        <v>181401937.94999999</v>
      </c>
      <c r="C9" s="632">
        <v>177901907.45000002</v>
      </c>
      <c r="D9" s="632">
        <v>177901907.45000002</v>
      </c>
      <c r="E9" s="632">
        <v>177901907.45000002</v>
      </c>
      <c r="F9" s="634">
        <f t="shared" ref="F9:F30" si="0">C9-B9</f>
        <v>-3500030.4999999702</v>
      </c>
      <c r="G9" s="620">
        <f t="shared" ref="G9:G30" si="1">D9-C9</f>
        <v>0</v>
      </c>
      <c r="H9" s="636" t="s">
        <v>818</v>
      </c>
      <c r="I9" s="637"/>
    </row>
    <row r="10" spans="1:10" s="13" customFormat="1" ht="20.25" customHeight="1">
      <c r="A10" s="657"/>
      <c r="B10" s="633"/>
      <c r="C10" s="633"/>
      <c r="D10" s="633"/>
      <c r="E10" s="633"/>
      <c r="F10" s="635"/>
      <c r="G10" s="621"/>
      <c r="H10" s="636" t="s">
        <v>859</v>
      </c>
      <c r="I10" s="637"/>
    </row>
    <row r="11" spans="1:10" s="13" customFormat="1" ht="75" customHeight="1">
      <c r="A11" s="656">
        <v>2000</v>
      </c>
      <c r="B11" s="632">
        <v>5336679.2300000014</v>
      </c>
      <c r="C11" s="632">
        <v>5325419.9300000016</v>
      </c>
      <c r="D11" s="632">
        <v>5325419.9300000016</v>
      </c>
      <c r="E11" s="632">
        <v>5325419.9300000016</v>
      </c>
      <c r="F11" s="634">
        <f t="shared" si="0"/>
        <v>-11259.299999999814</v>
      </c>
      <c r="G11" s="620">
        <f t="shared" si="1"/>
        <v>0</v>
      </c>
      <c r="H11" s="636" t="s">
        <v>821</v>
      </c>
      <c r="I11" s="637"/>
    </row>
    <row r="12" spans="1:10" s="13" customFormat="1" ht="19.5" customHeight="1">
      <c r="A12" s="657"/>
      <c r="B12" s="633"/>
      <c r="C12" s="633"/>
      <c r="D12" s="633"/>
      <c r="E12" s="633"/>
      <c r="F12" s="635"/>
      <c r="G12" s="621"/>
      <c r="H12" s="636" t="s">
        <v>859</v>
      </c>
      <c r="I12" s="637"/>
    </row>
    <row r="13" spans="1:10" s="13" customFormat="1" ht="63" customHeight="1">
      <c r="A13" s="656">
        <v>3000</v>
      </c>
      <c r="B13" s="632">
        <v>20994280.840000004</v>
      </c>
      <c r="C13" s="632">
        <v>16372448.319999997</v>
      </c>
      <c r="D13" s="632">
        <v>16372448.319999997</v>
      </c>
      <c r="E13" s="632">
        <v>16372448.319999997</v>
      </c>
      <c r="F13" s="634">
        <f t="shared" si="0"/>
        <v>-4621832.520000007</v>
      </c>
      <c r="G13" s="620">
        <f t="shared" si="1"/>
        <v>0</v>
      </c>
      <c r="H13" s="636" t="s">
        <v>819</v>
      </c>
      <c r="I13" s="637"/>
    </row>
    <row r="14" spans="1:10" s="13" customFormat="1" ht="21" customHeight="1">
      <c r="A14" s="657"/>
      <c r="B14" s="633"/>
      <c r="C14" s="633"/>
      <c r="D14" s="633"/>
      <c r="E14" s="633"/>
      <c r="F14" s="635"/>
      <c r="G14" s="621"/>
      <c r="H14" s="636" t="s">
        <v>859</v>
      </c>
      <c r="I14" s="637"/>
    </row>
    <row r="15" spans="1:10" s="13" customFormat="1" ht="48.75" customHeight="1">
      <c r="A15" s="310">
        <v>4000</v>
      </c>
      <c r="B15" s="632">
        <v>7476557.6400000006</v>
      </c>
      <c r="C15" s="632">
        <v>6797598.0700000003</v>
      </c>
      <c r="D15" s="632">
        <v>6797598.0700000003</v>
      </c>
      <c r="E15" s="632">
        <v>6797598.0700000003</v>
      </c>
      <c r="F15" s="634">
        <f t="shared" si="0"/>
        <v>-678959.5700000003</v>
      </c>
      <c r="G15" s="620">
        <f t="shared" si="1"/>
        <v>0</v>
      </c>
      <c r="H15" s="636" t="s">
        <v>820</v>
      </c>
      <c r="I15" s="637"/>
    </row>
    <row r="16" spans="1:10" s="13" customFormat="1" ht="19.5" customHeight="1">
      <c r="A16" s="311"/>
      <c r="B16" s="633"/>
      <c r="C16" s="633"/>
      <c r="D16" s="633"/>
      <c r="E16" s="633"/>
      <c r="F16" s="635"/>
      <c r="G16" s="621"/>
      <c r="H16" s="636" t="s">
        <v>859</v>
      </c>
      <c r="I16" s="637"/>
    </row>
    <row r="17" spans="1:9" s="13" customFormat="1" ht="37.9" customHeight="1">
      <c r="A17" s="308" t="s">
        <v>31</v>
      </c>
      <c r="B17" s="314">
        <f>B18+B20+B22+B26+B28</f>
        <v>248964679.14999998</v>
      </c>
      <c r="C17" s="314">
        <f>C18+C20+C22+C26+C28</f>
        <v>187768769.13</v>
      </c>
      <c r="D17" s="314">
        <f>D18+D20+D22+D26+D28</f>
        <v>187768769.13</v>
      </c>
      <c r="E17" s="314">
        <f>E18+E20+E22+E26+E28</f>
        <v>187768769.13</v>
      </c>
      <c r="F17" s="312">
        <f t="shared" si="0"/>
        <v>-61195910.019999981</v>
      </c>
      <c r="G17" s="309">
        <f t="shared" si="1"/>
        <v>0</v>
      </c>
      <c r="H17" s="636"/>
      <c r="I17" s="637"/>
    </row>
    <row r="18" spans="1:9" s="13" customFormat="1" ht="28.5" customHeight="1">
      <c r="A18" s="630">
        <v>1000</v>
      </c>
      <c r="B18" s="632">
        <v>162700506.81999999</v>
      </c>
      <c r="C18" s="632">
        <v>162700506.81999999</v>
      </c>
      <c r="D18" s="632">
        <v>162700506.81999999</v>
      </c>
      <c r="E18" s="632">
        <v>162700506.81999999</v>
      </c>
      <c r="F18" s="622">
        <f t="shared" si="0"/>
        <v>0</v>
      </c>
      <c r="G18" s="620">
        <f t="shared" si="1"/>
        <v>0</v>
      </c>
      <c r="H18" s="636" t="s">
        <v>201</v>
      </c>
      <c r="I18" s="637"/>
    </row>
    <row r="19" spans="1:9" s="13" customFormat="1" ht="17.25" customHeight="1">
      <c r="A19" s="631"/>
      <c r="B19" s="633"/>
      <c r="C19" s="633"/>
      <c r="D19" s="633"/>
      <c r="E19" s="633"/>
      <c r="F19" s="623"/>
      <c r="G19" s="621"/>
      <c r="H19" s="636" t="s">
        <v>859</v>
      </c>
      <c r="I19" s="637"/>
    </row>
    <row r="20" spans="1:9" s="13" customFormat="1" ht="129.75" customHeight="1">
      <c r="A20" s="630">
        <v>2000</v>
      </c>
      <c r="B20" s="632">
        <v>13583109.939999999</v>
      </c>
      <c r="C20" s="632">
        <v>407994.94</v>
      </c>
      <c r="D20" s="632">
        <v>407994.94</v>
      </c>
      <c r="E20" s="632">
        <v>407994.94</v>
      </c>
      <c r="F20" s="634">
        <f t="shared" si="0"/>
        <v>-13175115</v>
      </c>
      <c r="G20" s="620">
        <f t="shared" si="1"/>
        <v>0</v>
      </c>
      <c r="H20" s="636" t="s">
        <v>814</v>
      </c>
      <c r="I20" s="637"/>
    </row>
    <row r="21" spans="1:9" s="13" customFormat="1" ht="21" customHeight="1">
      <c r="A21" s="631"/>
      <c r="B21" s="633"/>
      <c r="C21" s="633"/>
      <c r="D21" s="633"/>
      <c r="E21" s="633"/>
      <c r="F21" s="635"/>
      <c r="G21" s="621"/>
      <c r="H21" s="636" t="s">
        <v>859</v>
      </c>
      <c r="I21" s="637"/>
    </row>
    <row r="22" spans="1:9" s="13" customFormat="1" ht="130.5" customHeight="1">
      <c r="A22" s="630">
        <v>3000</v>
      </c>
      <c r="B22" s="632">
        <v>18934760</v>
      </c>
      <c r="C22" s="632">
        <v>354960</v>
      </c>
      <c r="D22" s="632">
        <v>354960</v>
      </c>
      <c r="E22" s="632">
        <v>354960</v>
      </c>
      <c r="F22" s="634">
        <f t="shared" si="0"/>
        <v>-18579800</v>
      </c>
      <c r="G22" s="620">
        <f t="shared" si="1"/>
        <v>0</v>
      </c>
      <c r="H22" s="636" t="s">
        <v>815</v>
      </c>
      <c r="I22" s="637"/>
    </row>
    <row r="23" spans="1:9" s="13" customFormat="1" ht="18" customHeight="1">
      <c r="A23" s="631"/>
      <c r="B23" s="633"/>
      <c r="C23" s="633"/>
      <c r="D23" s="633"/>
      <c r="E23" s="633"/>
      <c r="F23" s="635"/>
      <c r="G23" s="621"/>
      <c r="H23" s="636" t="s">
        <v>859</v>
      </c>
      <c r="I23" s="637"/>
    </row>
    <row r="24" spans="1:9" s="13" customFormat="1" ht="39" customHeight="1">
      <c r="A24" s="624">
        <v>4000</v>
      </c>
      <c r="B24" s="626">
        <v>0</v>
      </c>
      <c r="C24" s="626">
        <v>0</v>
      </c>
      <c r="D24" s="626">
        <v>0</v>
      </c>
      <c r="E24" s="626">
        <v>0</v>
      </c>
      <c r="F24" s="622">
        <f t="shared" ref="F24" si="2">C24-B24</f>
        <v>0</v>
      </c>
      <c r="G24" s="620">
        <f t="shared" ref="G24" si="3">D24-C24</f>
        <v>0</v>
      </c>
      <c r="H24" s="638" t="s">
        <v>816</v>
      </c>
      <c r="I24" s="639"/>
    </row>
    <row r="25" spans="1:9" s="13" customFormat="1" ht="18" customHeight="1">
      <c r="A25" s="625"/>
      <c r="B25" s="627"/>
      <c r="C25" s="627"/>
      <c r="D25" s="627"/>
      <c r="E25" s="627"/>
      <c r="F25" s="623"/>
      <c r="G25" s="621"/>
      <c r="H25" s="636" t="s">
        <v>859</v>
      </c>
      <c r="I25" s="637"/>
    </row>
    <row r="26" spans="1:9" s="13" customFormat="1" ht="42" customHeight="1">
      <c r="A26" s="624">
        <v>5000</v>
      </c>
      <c r="B26" s="626">
        <v>0</v>
      </c>
      <c r="C26" s="626">
        <v>0</v>
      </c>
      <c r="D26" s="626">
        <v>0</v>
      </c>
      <c r="E26" s="626">
        <v>0</v>
      </c>
      <c r="F26" s="622">
        <f t="shared" si="0"/>
        <v>0</v>
      </c>
      <c r="G26" s="620">
        <f t="shared" si="1"/>
        <v>0</v>
      </c>
      <c r="H26" s="636" t="s">
        <v>202</v>
      </c>
      <c r="I26" s="636"/>
    </row>
    <row r="27" spans="1:9" s="13" customFormat="1" ht="12">
      <c r="A27" s="625"/>
      <c r="B27" s="627"/>
      <c r="C27" s="627"/>
      <c r="D27" s="627"/>
      <c r="E27" s="627"/>
      <c r="F27" s="623"/>
      <c r="G27" s="621"/>
      <c r="H27" s="636" t="s">
        <v>859</v>
      </c>
      <c r="I27" s="637"/>
    </row>
    <row r="28" spans="1:9" s="13" customFormat="1" ht="137.25" customHeight="1">
      <c r="A28" s="624">
        <v>6000</v>
      </c>
      <c r="B28" s="628">
        <v>53746302.389999993</v>
      </c>
      <c r="C28" s="628">
        <v>24305307.370000001</v>
      </c>
      <c r="D28" s="628">
        <v>24305307.370000001</v>
      </c>
      <c r="E28" s="628">
        <v>24305307.370000001</v>
      </c>
      <c r="F28" s="634">
        <f t="shared" si="0"/>
        <v>-29440995.019999992</v>
      </c>
      <c r="G28" s="620">
        <f t="shared" si="1"/>
        <v>0</v>
      </c>
      <c r="H28" s="636" t="s">
        <v>817</v>
      </c>
      <c r="I28" s="637"/>
    </row>
    <row r="29" spans="1:9" s="13" customFormat="1" ht="15.75" customHeight="1">
      <c r="A29" s="625"/>
      <c r="B29" s="629"/>
      <c r="C29" s="629"/>
      <c r="D29" s="629"/>
      <c r="E29" s="629"/>
      <c r="F29" s="635"/>
      <c r="G29" s="621"/>
      <c r="H29" s="636" t="s">
        <v>859</v>
      </c>
      <c r="I29" s="637"/>
    </row>
    <row r="30" spans="1:9" s="13" customFormat="1" ht="28.9" customHeight="1">
      <c r="A30" s="313" t="s">
        <v>35</v>
      </c>
      <c r="B30" s="314">
        <f>B8+B17</f>
        <v>464174134.80999994</v>
      </c>
      <c r="C30" s="314">
        <f>C8+C17</f>
        <v>394166142.89999998</v>
      </c>
      <c r="D30" s="314">
        <f>D8+D17</f>
        <v>394166142.89999998</v>
      </c>
      <c r="E30" s="314">
        <f>E8+E17</f>
        <v>394166142.89999998</v>
      </c>
      <c r="F30" s="315">
        <f t="shared" si="0"/>
        <v>-70007991.909999967</v>
      </c>
      <c r="G30" s="316">
        <f t="shared" si="1"/>
        <v>0</v>
      </c>
      <c r="H30" s="318"/>
      <c r="I30" s="319"/>
    </row>
    <row r="31" spans="1:9">
      <c r="A31" s="12"/>
    </row>
    <row r="32" spans="1:9">
      <c r="A32" s="5"/>
      <c r="G32" s="47"/>
      <c r="H32" s="6"/>
      <c r="I32" s="6"/>
    </row>
    <row r="33" spans="1:9">
      <c r="A33" s="7"/>
      <c r="G33" s="48"/>
      <c r="H33" s="8"/>
      <c r="I33" s="8"/>
    </row>
  </sheetData>
  <mergeCells count="98">
    <mergeCell ref="H9:I9"/>
    <mergeCell ref="H11:I11"/>
    <mergeCell ref="H12:I12"/>
    <mergeCell ref="H13:I13"/>
    <mergeCell ref="A1:I1"/>
    <mergeCell ref="A3:I3"/>
    <mergeCell ref="A4:I4"/>
    <mergeCell ref="A5:A6"/>
    <mergeCell ref="B5:E5"/>
    <mergeCell ref="H5:I5"/>
    <mergeCell ref="H6:I6"/>
    <mergeCell ref="H7:I8"/>
    <mergeCell ref="H10:I10"/>
    <mergeCell ref="A9:A10"/>
    <mergeCell ref="A11:A12"/>
    <mergeCell ref="A13:A14"/>
    <mergeCell ref="H14:I14"/>
    <mergeCell ref="H15:I15"/>
    <mergeCell ref="H16:I16"/>
    <mergeCell ref="H18:I18"/>
    <mergeCell ref="H19:I19"/>
    <mergeCell ref="H17:I17"/>
    <mergeCell ref="H27:I27"/>
    <mergeCell ref="H28:I28"/>
    <mergeCell ref="H29:I29"/>
    <mergeCell ref="H20:I20"/>
    <mergeCell ref="H21:I21"/>
    <mergeCell ref="H22:I22"/>
    <mergeCell ref="H23:I23"/>
    <mergeCell ref="H26:I26"/>
    <mergeCell ref="H24:I24"/>
    <mergeCell ref="H25:I25"/>
    <mergeCell ref="B13:B14"/>
    <mergeCell ref="C13:C14"/>
    <mergeCell ref="D13:D14"/>
    <mergeCell ref="E13:E14"/>
    <mergeCell ref="B9:B10"/>
    <mergeCell ref="C9:C10"/>
    <mergeCell ref="D9:D10"/>
    <mergeCell ref="E9:E10"/>
    <mergeCell ref="F9:F10"/>
    <mergeCell ref="G9:G10"/>
    <mergeCell ref="B11:B12"/>
    <mergeCell ref="C11:C12"/>
    <mergeCell ref="D11:D12"/>
    <mergeCell ref="E11:E12"/>
    <mergeCell ref="F11:F12"/>
    <mergeCell ref="G11:G12"/>
    <mergeCell ref="F20:F21"/>
    <mergeCell ref="G20:G21"/>
    <mergeCell ref="F22:F23"/>
    <mergeCell ref="G22:G23"/>
    <mergeCell ref="F13:F14"/>
    <mergeCell ref="G13:G14"/>
    <mergeCell ref="F15:F16"/>
    <mergeCell ref="G15:G16"/>
    <mergeCell ref="F18:F19"/>
    <mergeCell ref="G18:G19"/>
    <mergeCell ref="F28:F29"/>
    <mergeCell ref="G28:G29"/>
    <mergeCell ref="B15:B16"/>
    <mergeCell ref="C15:C16"/>
    <mergeCell ref="D15:D16"/>
    <mergeCell ref="E15:E16"/>
    <mergeCell ref="B18:B19"/>
    <mergeCell ref="C18:C19"/>
    <mergeCell ref="D18:D19"/>
    <mergeCell ref="E18:E19"/>
    <mergeCell ref="B20:B21"/>
    <mergeCell ref="C20:C21"/>
    <mergeCell ref="D20:D21"/>
    <mergeCell ref="E20:E21"/>
    <mergeCell ref="B22:B23"/>
    <mergeCell ref="C22:C23"/>
    <mergeCell ref="E28:E29"/>
    <mergeCell ref="A22:A23"/>
    <mergeCell ref="A20:A21"/>
    <mergeCell ref="A18:A19"/>
    <mergeCell ref="B28:B29"/>
    <mergeCell ref="A26:A27"/>
    <mergeCell ref="A28:A29"/>
    <mergeCell ref="C28:C29"/>
    <mergeCell ref="D28:D29"/>
    <mergeCell ref="D22:D23"/>
    <mergeCell ref="E22:E23"/>
    <mergeCell ref="B26:B27"/>
    <mergeCell ref="C26:C27"/>
    <mergeCell ref="D26:D27"/>
    <mergeCell ref="E26:E27"/>
    <mergeCell ref="G26:G27"/>
    <mergeCell ref="F26:F27"/>
    <mergeCell ref="A24:A25"/>
    <mergeCell ref="B24:B25"/>
    <mergeCell ref="C24:C25"/>
    <mergeCell ref="D24:D25"/>
    <mergeCell ref="E24:E25"/>
    <mergeCell ref="F24:F25"/>
    <mergeCell ref="G24:G25"/>
  </mergeCells>
  <printOptions horizontalCentered="1"/>
  <pageMargins left="0.19685039370078741" right="0.19685039370078741" top="1.6535433070866143" bottom="0.47244094488188981" header="0.19685039370078741" footer="0.19685039370078741"/>
  <pageSetup scale="70" orientation="landscape" r:id="rId1"/>
  <headerFooter scaleWithDoc="0">
    <oddHeader>&amp;C&amp;G</oddHeader>
    <oddFooter>&amp;C&amp;G</oddFooter>
  </headerFooter>
  <rowBreaks count="1" manualBreakCount="1">
    <brk id="17" max="8"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21"/>
  <sheetViews>
    <sheetView showGridLines="0" view="pageLayout" topLeftCell="A5" zoomScale="55" zoomScaleNormal="100" zoomScaleSheetLayoutView="70" zoomScalePageLayoutView="55" workbookViewId="0">
      <selection activeCell="A17" sqref="A17"/>
    </sheetView>
  </sheetViews>
  <sheetFormatPr baseColWidth="10" defaultColWidth="8.7109375" defaultRowHeight="13.5"/>
  <cols>
    <col min="1" max="1" width="26.42578125" style="196" customWidth="1"/>
    <col min="2" max="2" width="30.7109375" style="197" customWidth="1"/>
    <col min="3" max="3" width="15.5703125" style="197" customWidth="1"/>
    <col min="4" max="4" width="16.42578125" style="197" customWidth="1"/>
    <col min="5" max="5" width="26.7109375" style="197" customWidth="1"/>
    <col min="6" max="6" width="17.7109375" style="197" customWidth="1"/>
    <col min="7" max="7" width="13.85546875" style="197" customWidth="1"/>
    <col min="8" max="8" width="14" style="197" customWidth="1"/>
    <col min="9" max="9" width="18.5703125" style="196" customWidth="1"/>
    <col min="10" max="11" width="17.7109375" style="196" customWidth="1"/>
    <col min="12" max="12" width="8.7109375" style="196"/>
    <col min="13" max="14" width="11.28515625" style="196" bestFit="1" customWidth="1"/>
    <col min="15" max="16384" width="8.7109375" style="196"/>
  </cols>
  <sheetData>
    <row r="2" spans="1:16" ht="35.1" customHeight="1">
      <c r="A2" s="891" t="s">
        <v>440</v>
      </c>
      <c r="B2" s="892"/>
      <c r="C2" s="892"/>
      <c r="D2" s="892"/>
      <c r="E2" s="892"/>
      <c r="F2" s="892"/>
      <c r="G2" s="892"/>
      <c r="H2" s="892"/>
      <c r="I2" s="892"/>
      <c r="J2" s="892"/>
      <c r="K2" s="893"/>
    </row>
    <row r="3" spans="1:16" ht="7.5" customHeight="1">
      <c r="A3" s="209"/>
      <c r="B3" s="202"/>
      <c r="C3" s="202"/>
      <c r="D3" s="202"/>
      <c r="E3" s="202"/>
      <c r="F3" s="202"/>
      <c r="G3" s="202"/>
      <c r="H3" s="202"/>
      <c r="I3" s="202"/>
      <c r="J3" s="202"/>
      <c r="K3" s="201"/>
    </row>
    <row r="4" spans="1:16" ht="20.100000000000001" customHeight="1">
      <c r="A4" s="534" t="s">
        <v>293</v>
      </c>
      <c r="B4" s="563"/>
      <c r="C4" s="563"/>
      <c r="D4" s="563"/>
      <c r="E4" s="563"/>
      <c r="F4" s="563"/>
      <c r="G4" s="563"/>
      <c r="H4" s="563"/>
      <c r="I4" s="563"/>
      <c r="J4" s="563"/>
      <c r="K4" s="564"/>
    </row>
    <row r="5" spans="1:16" ht="20.100000000000001" customHeight="1">
      <c r="A5" s="873" t="s">
        <v>292</v>
      </c>
      <c r="B5" s="874"/>
      <c r="C5" s="874"/>
      <c r="D5" s="874"/>
      <c r="E5" s="874"/>
      <c r="F5" s="874"/>
      <c r="G5" s="874"/>
      <c r="H5" s="874"/>
      <c r="I5" s="874"/>
      <c r="J5" s="874"/>
      <c r="K5" s="874"/>
    </row>
    <row r="6" spans="1:16" ht="6" customHeight="1">
      <c r="A6" s="206"/>
      <c r="B6" s="205"/>
      <c r="C6" s="205"/>
      <c r="D6" s="205"/>
      <c r="E6" s="205"/>
      <c r="F6" s="205"/>
      <c r="G6" s="205"/>
      <c r="H6" s="205"/>
      <c r="I6" s="202"/>
      <c r="J6" s="202"/>
      <c r="K6" s="201"/>
    </row>
    <row r="7" spans="1:16" ht="22.9" customHeight="1">
      <c r="A7" s="894" t="s">
        <v>439</v>
      </c>
      <c r="B7" s="895"/>
      <c r="C7" s="895"/>
      <c r="D7" s="895"/>
      <c r="E7" s="895"/>
      <c r="F7" s="895"/>
      <c r="G7" s="895"/>
      <c r="H7" s="895"/>
      <c r="I7" s="895"/>
      <c r="J7" s="895"/>
      <c r="K7" s="896"/>
    </row>
    <row r="8" spans="1:16" ht="22.9" customHeight="1">
      <c r="A8" s="894" t="s">
        <v>438</v>
      </c>
      <c r="B8" s="895"/>
      <c r="C8" s="895"/>
      <c r="D8" s="895"/>
      <c r="E8" s="895"/>
      <c r="F8" s="895"/>
      <c r="G8" s="895"/>
      <c r="H8" s="895"/>
      <c r="I8" s="895"/>
      <c r="J8" s="895"/>
      <c r="K8" s="896"/>
    </row>
    <row r="9" spans="1:16" ht="6.75" customHeight="1">
      <c r="A9" s="204"/>
      <c r="B9" s="203"/>
      <c r="C9" s="203"/>
      <c r="D9" s="203"/>
      <c r="E9" s="203"/>
      <c r="F9" s="203"/>
      <c r="G9" s="203"/>
      <c r="H9" s="203"/>
      <c r="I9" s="202"/>
      <c r="J9" s="202"/>
      <c r="K9" s="201"/>
    </row>
    <row r="10" spans="1:16" ht="38.25">
      <c r="A10" s="200" t="s">
        <v>437</v>
      </c>
      <c r="B10" s="200" t="s">
        <v>436</v>
      </c>
      <c r="C10" s="200" t="s">
        <v>435</v>
      </c>
      <c r="D10" s="200" t="s">
        <v>434</v>
      </c>
      <c r="E10" s="200" t="s">
        <v>433</v>
      </c>
      <c r="F10" s="200" t="s">
        <v>432</v>
      </c>
      <c r="G10" s="200" t="s">
        <v>431</v>
      </c>
      <c r="H10" s="200" t="s">
        <v>430</v>
      </c>
      <c r="I10" s="200" t="s">
        <v>429</v>
      </c>
      <c r="J10" s="200" t="s">
        <v>428</v>
      </c>
      <c r="K10" s="200" t="s">
        <v>427</v>
      </c>
    </row>
    <row r="11" spans="1:16" ht="158.25" customHeight="1">
      <c r="A11" s="277" t="s">
        <v>426</v>
      </c>
      <c r="B11" s="278" t="s">
        <v>410</v>
      </c>
      <c r="C11" s="278" t="s">
        <v>425</v>
      </c>
      <c r="D11" s="278" t="s">
        <v>414</v>
      </c>
      <c r="E11" s="278" t="s">
        <v>424</v>
      </c>
      <c r="F11" s="278" t="s">
        <v>406</v>
      </c>
      <c r="G11" s="278" t="s">
        <v>423</v>
      </c>
      <c r="H11" s="278" t="s">
        <v>404</v>
      </c>
      <c r="I11" s="565" t="s">
        <v>864</v>
      </c>
      <c r="J11" s="279">
        <v>0</v>
      </c>
      <c r="K11" s="280">
        <v>0</v>
      </c>
      <c r="P11" s="566"/>
    </row>
    <row r="12" spans="1:16" ht="132" customHeight="1">
      <c r="A12" s="277" t="s">
        <v>422</v>
      </c>
      <c r="B12" s="278" t="s">
        <v>421</v>
      </c>
      <c r="C12" s="278" t="s">
        <v>420</v>
      </c>
      <c r="D12" s="278" t="s">
        <v>414</v>
      </c>
      <c r="E12" s="278" t="s">
        <v>419</v>
      </c>
      <c r="F12" s="278" t="s">
        <v>406</v>
      </c>
      <c r="G12" s="278" t="s">
        <v>418</v>
      </c>
      <c r="H12" s="278" t="s">
        <v>417</v>
      </c>
      <c r="I12" s="567" t="s">
        <v>865</v>
      </c>
      <c r="J12" s="567" t="s">
        <v>866</v>
      </c>
      <c r="K12" s="281">
        <v>0.2</v>
      </c>
    </row>
    <row r="13" spans="1:16" ht="130.5" customHeight="1">
      <c r="A13" s="277" t="s">
        <v>416</v>
      </c>
      <c r="B13" s="594" t="s">
        <v>410</v>
      </c>
      <c r="C13" s="594" t="s">
        <v>415</v>
      </c>
      <c r="D13" s="594" t="s">
        <v>414</v>
      </c>
      <c r="E13" s="594" t="s">
        <v>413</v>
      </c>
      <c r="F13" s="594" t="s">
        <v>412</v>
      </c>
      <c r="G13" s="594" t="s">
        <v>405</v>
      </c>
      <c r="H13" s="594" t="s">
        <v>404</v>
      </c>
      <c r="I13" s="595" t="s">
        <v>867</v>
      </c>
      <c r="J13" s="595" t="s">
        <v>868</v>
      </c>
      <c r="K13" s="280">
        <v>0.43709999999999999</v>
      </c>
    </row>
    <row r="14" spans="1:16" ht="136.5" customHeight="1">
      <c r="A14" s="277" t="s">
        <v>411</v>
      </c>
      <c r="B14" s="594" t="s">
        <v>410</v>
      </c>
      <c r="C14" s="594" t="s">
        <v>409</v>
      </c>
      <c r="D14" s="594" t="s">
        <v>408</v>
      </c>
      <c r="E14" s="594" t="s">
        <v>407</v>
      </c>
      <c r="F14" s="594" t="s">
        <v>406</v>
      </c>
      <c r="G14" s="594" t="s">
        <v>405</v>
      </c>
      <c r="H14" s="594" t="s">
        <v>404</v>
      </c>
      <c r="I14" s="595" t="s">
        <v>869</v>
      </c>
      <c r="J14" s="595" t="s">
        <v>870</v>
      </c>
      <c r="K14" s="282">
        <v>0.42330000000000001</v>
      </c>
    </row>
    <row r="15" spans="1:16" ht="15">
      <c r="A15" s="198"/>
    </row>
    <row r="16" spans="1:16" ht="15">
      <c r="A16" s="198"/>
    </row>
    <row r="17" spans="1:9" ht="15">
      <c r="A17" s="198"/>
    </row>
    <row r="18" spans="1:9" ht="15">
      <c r="A18" s="198"/>
    </row>
    <row r="19" spans="1:9" ht="15">
      <c r="A19" s="198"/>
    </row>
    <row r="20" spans="1:9" s="197" customFormat="1" ht="15">
      <c r="A20" s="198"/>
      <c r="I20" s="196"/>
    </row>
    <row r="21" spans="1:9" s="197" customFormat="1" ht="15">
      <c r="A21" s="198"/>
      <c r="I21" s="196"/>
    </row>
  </sheetData>
  <mergeCells count="4">
    <mergeCell ref="A2:K2"/>
    <mergeCell ref="A5:K5"/>
    <mergeCell ref="A7:K7"/>
    <mergeCell ref="A8:K8"/>
  </mergeCells>
  <conditionalFormatting sqref="A5:A6">
    <cfRule type="cellIs" dxfId="14" priority="3" stopIfTrue="1" operator="equal">
      <formula>"VAYA A LA HOJA INICIO Y SELECIONE EL PERIODO CORRESPONDIENTE A ESTE INFORME"</formula>
    </cfRule>
  </conditionalFormatting>
  <conditionalFormatting sqref="A5">
    <cfRule type="cellIs" dxfId="13" priority="2" stopIfTrue="1" operator="equal">
      <formula>"VAYA A LA HOJA INICIO Y SELECIONE EL PERIODO CORRESPONDIENTE A ESTE INFORME"</formula>
    </cfRule>
  </conditionalFormatting>
  <conditionalFormatting sqref="A5">
    <cfRule type="cellIs" dxfId="1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8" orientation="landscape" r:id="rId1"/>
  <headerFooter scaleWithDoc="0">
    <oddHeader>&amp;C&amp;G</oddHeader>
    <oddFooter>&amp;C&amp;G</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20"/>
  <sheetViews>
    <sheetView showGridLines="0" view="pageLayout" zoomScale="55" zoomScaleNormal="90" zoomScaleSheetLayoutView="70" zoomScalePageLayoutView="55" workbookViewId="0">
      <selection activeCell="C11" sqref="C11"/>
    </sheetView>
  </sheetViews>
  <sheetFormatPr baseColWidth="10" defaultColWidth="8.7109375" defaultRowHeight="13.5"/>
  <cols>
    <col min="1" max="1" width="3.5703125" style="196" customWidth="1"/>
    <col min="2" max="2" width="30.7109375" style="196" customWidth="1"/>
    <col min="3" max="3" width="30.7109375" style="197" customWidth="1"/>
    <col min="4" max="9" width="17.7109375" style="197" customWidth="1"/>
    <col min="10" max="12" width="17.7109375" style="196" customWidth="1"/>
    <col min="13" max="16384" width="8.7109375" style="196"/>
  </cols>
  <sheetData>
    <row r="2" spans="2:12" ht="35.1" customHeight="1">
      <c r="B2" s="891" t="s">
        <v>440</v>
      </c>
      <c r="C2" s="892"/>
      <c r="D2" s="892"/>
      <c r="E2" s="892"/>
      <c r="F2" s="892"/>
      <c r="G2" s="892"/>
      <c r="H2" s="892"/>
      <c r="I2" s="892"/>
      <c r="J2" s="892"/>
      <c r="K2" s="892"/>
      <c r="L2" s="893"/>
    </row>
    <row r="3" spans="2:12" ht="7.5" customHeight="1">
      <c r="B3" s="209"/>
      <c r="C3" s="202"/>
      <c r="D3" s="202"/>
      <c r="E3" s="202"/>
      <c r="F3" s="202"/>
      <c r="G3" s="202"/>
      <c r="H3" s="202"/>
      <c r="I3" s="202"/>
      <c r="J3" s="202"/>
      <c r="K3" s="202"/>
      <c r="L3" s="201"/>
    </row>
    <row r="4" spans="2:12" ht="20.100000000000001" customHeight="1">
      <c r="B4" s="534" t="s">
        <v>293</v>
      </c>
      <c r="C4" s="563"/>
      <c r="D4" s="563"/>
      <c r="E4" s="563"/>
      <c r="F4" s="563"/>
      <c r="G4" s="563"/>
      <c r="H4" s="563"/>
      <c r="I4" s="563"/>
      <c r="J4" s="563"/>
      <c r="K4" s="563"/>
      <c r="L4" s="564"/>
    </row>
    <row r="5" spans="2:12" ht="20.100000000000001" customHeight="1">
      <c r="B5" s="873" t="s">
        <v>292</v>
      </c>
      <c r="C5" s="897"/>
      <c r="D5" s="897"/>
      <c r="E5" s="897"/>
      <c r="F5" s="897"/>
      <c r="G5" s="897"/>
      <c r="H5" s="897"/>
      <c r="I5" s="897"/>
      <c r="J5" s="897"/>
      <c r="K5" s="897"/>
      <c r="L5" s="897"/>
    </row>
    <row r="6" spans="2:12" ht="6" customHeight="1">
      <c r="B6" s="206"/>
      <c r="C6" s="205"/>
      <c r="D6" s="205"/>
      <c r="E6" s="205"/>
      <c r="F6" s="205"/>
      <c r="G6" s="205"/>
      <c r="H6" s="205"/>
      <c r="I6" s="205"/>
      <c r="J6" s="202"/>
      <c r="K6" s="202"/>
      <c r="L6" s="201"/>
    </row>
    <row r="7" spans="2:12" ht="22.9" customHeight="1">
      <c r="B7" s="894" t="s">
        <v>448</v>
      </c>
      <c r="C7" s="895"/>
      <c r="D7" s="895"/>
      <c r="E7" s="895"/>
      <c r="F7" s="895"/>
      <c r="G7" s="895"/>
      <c r="H7" s="895"/>
      <c r="I7" s="895"/>
      <c r="J7" s="895"/>
      <c r="K7" s="895"/>
      <c r="L7" s="896"/>
    </row>
    <row r="8" spans="2:12" ht="22.9" customHeight="1">
      <c r="B8" s="894" t="s">
        <v>447</v>
      </c>
      <c r="C8" s="895"/>
      <c r="D8" s="895"/>
      <c r="E8" s="895"/>
      <c r="F8" s="895"/>
      <c r="G8" s="895"/>
      <c r="H8" s="895"/>
      <c r="I8" s="895"/>
      <c r="J8" s="895"/>
      <c r="K8" s="895"/>
      <c r="L8" s="896"/>
    </row>
    <row r="9" spans="2:12" ht="6.75" customHeight="1">
      <c r="B9" s="204"/>
      <c r="C9" s="203"/>
      <c r="D9" s="203"/>
      <c r="E9" s="203"/>
      <c r="F9" s="203"/>
      <c r="G9" s="203"/>
      <c r="H9" s="203"/>
      <c r="I9" s="203"/>
      <c r="J9" s="202"/>
      <c r="K9" s="202"/>
      <c r="L9" s="201"/>
    </row>
    <row r="10" spans="2:12" ht="38.25">
      <c r="B10" s="200" t="s">
        <v>437</v>
      </c>
      <c r="C10" s="200" t="s">
        <v>436</v>
      </c>
      <c r="D10" s="200" t="s">
        <v>435</v>
      </c>
      <c r="E10" s="200" t="s">
        <v>434</v>
      </c>
      <c r="F10" s="200" t="s">
        <v>433</v>
      </c>
      <c r="G10" s="200" t="s">
        <v>432</v>
      </c>
      <c r="H10" s="200" t="s">
        <v>431</v>
      </c>
      <c r="I10" s="200" t="s">
        <v>430</v>
      </c>
      <c r="J10" s="200" t="s">
        <v>429</v>
      </c>
      <c r="K10" s="200" t="s">
        <v>428</v>
      </c>
      <c r="L10" s="200" t="s">
        <v>427</v>
      </c>
    </row>
    <row r="11" spans="2:12" ht="147.75" customHeight="1">
      <c r="B11" s="611" t="s">
        <v>446</v>
      </c>
      <c r="C11" s="612" t="s">
        <v>443</v>
      </c>
      <c r="D11" s="613" t="s">
        <v>442</v>
      </c>
      <c r="E11" s="612" t="s">
        <v>408</v>
      </c>
      <c r="F11" s="612" t="s">
        <v>445</v>
      </c>
      <c r="G11" s="612" t="s">
        <v>406</v>
      </c>
      <c r="H11" s="612" t="s">
        <v>405</v>
      </c>
      <c r="I11" s="612" t="s">
        <v>404</v>
      </c>
      <c r="J11" s="614" t="s">
        <v>871</v>
      </c>
      <c r="K11" s="615" t="s">
        <v>872</v>
      </c>
      <c r="L11" s="210">
        <v>3.45</v>
      </c>
    </row>
    <row r="12" spans="2:12" ht="150" customHeight="1">
      <c r="B12" s="611" t="s">
        <v>444</v>
      </c>
      <c r="C12" s="612" t="s">
        <v>443</v>
      </c>
      <c r="D12" s="613" t="s">
        <v>442</v>
      </c>
      <c r="E12" s="612" t="s">
        <v>408</v>
      </c>
      <c r="F12" s="612" t="s">
        <v>441</v>
      </c>
      <c r="G12" s="612" t="s">
        <v>406</v>
      </c>
      <c r="H12" s="612" t="s">
        <v>405</v>
      </c>
      <c r="I12" s="612" t="s">
        <v>404</v>
      </c>
      <c r="J12" s="614" t="s">
        <v>871</v>
      </c>
      <c r="K12" s="615" t="s">
        <v>873</v>
      </c>
      <c r="L12" s="210">
        <v>96.55</v>
      </c>
    </row>
    <row r="13" spans="2:12" ht="145.5" customHeight="1">
      <c r="B13" s="611" t="s">
        <v>874</v>
      </c>
      <c r="C13" s="612" t="s">
        <v>443</v>
      </c>
      <c r="D13" s="613" t="s">
        <v>442</v>
      </c>
      <c r="E13" s="612" t="s">
        <v>408</v>
      </c>
      <c r="F13" s="612" t="s">
        <v>875</v>
      </c>
      <c r="G13" s="612" t="s">
        <v>406</v>
      </c>
      <c r="H13" s="612" t="s">
        <v>405</v>
      </c>
      <c r="I13" s="612" t="s">
        <v>404</v>
      </c>
      <c r="J13" s="614" t="s">
        <v>871</v>
      </c>
      <c r="K13" s="615" t="s">
        <v>876</v>
      </c>
      <c r="L13" s="210">
        <v>0</v>
      </c>
    </row>
    <row r="14" spans="2:12" ht="15">
      <c r="B14" s="198"/>
    </row>
    <row r="15" spans="2:12" ht="15">
      <c r="B15" s="198"/>
    </row>
    <row r="16" spans="2:12" ht="15">
      <c r="B16" s="198"/>
    </row>
    <row r="17" spans="2:10" ht="15">
      <c r="B17" s="198"/>
    </row>
    <row r="18" spans="2:10" ht="15">
      <c r="B18" s="198"/>
    </row>
    <row r="19" spans="2:10" s="197" customFormat="1" ht="15">
      <c r="B19" s="198"/>
      <c r="J19" s="196"/>
    </row>
    <row r="20" spans="2:10" s="197" customFormat="1" ht="15">
      <c r="B20" s="198"/>
      <c r="J20" s="196"/>
    </row>
  </sheetData>
  <mergeCells count="4">
    <mergeCell ref="B2:L2"/>
    <mergeCell ref="B5:L5"/>
    <mergeCell ref="B7:L7"/>
    <mergeCell ref="B8:L8"/>
  </mergeCells>
  <conditionalFormatting sqref="B5:B6">
    <cfRule type="cellIs" dxfId="11" priority="3" stopIfTrue="1" operator="equal">
      <formula>"VAYA A LA HOJA INICIO Y SELECIONE EL PERIODO CORRESPONDIENTE A ESTE INFORME"</formula>
    </cfRule>
  </conditionalFormatting>
  <conditionalFormatting sqref="B5">
    <cfRule type="cellIs" dxfId="10" priority="2" stopIfTrue="1" operator="equal">
      <formula>"VAYA A LA HOJA INICIO Y SELECIONE EL PERIODO CORRESPONDIENTE A ESTE INFORME"</formula>
    </cfRule>
  </conditionalFormatting>
  <conditionalFormatting sqref="B5">
    <cfRule type="cellIs" dxfId="9"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8" orientation="landscape" r:id="rId1"/>
  <headerFooter scaleWithDoc="0">
    <oddHeader>&amp;C&amp;G</oddHeader>
    <oddFooter>&amp;C&amp;G</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1"/>
  <sheetViews>
    <sheetView showGridLines="0" view="pageLayout" topLeftCell="A7" zoomScaleNormal="100" workbookViewId="0">
      <selection activeCell="J73" sqref="J73"/>
    </sheetView>
  </sheetViews>
  <sheetFormatPr baseColWidth="10" defaultRowHeight="13.5"/>
  <cols>
    <col min="1" max="1" width="35.7109375" style="531" customWidth="1"/>
    <col min="2" max="2" width="16.28515625" style="531" customWidth="1"/>
    <col min="3" max="3" width="16.140625" style="531" bestFit="1" customWidth="1"/>
    <col min="4" max="4" width="19" style="531" customWidth="1"/>
    <col min="5" max="5" width="15.7109375" style="531" customWidth="1"/>
    <col min="6" max="6" width="45.7109375" style="531" customWidth="1"/>
    <col min="7" max="7" width="27.5703125" style="531" customWidth="1"/>
    <col min="8" max="16384" width="11.42578125" style="531"/>
  </cols>
  <sheetData>
    <row r="1" spans="1:7" ht="35.1" customHeight="1">
      <c r="A1" s="870" t="s">
        <v>460</v>
      </c>
      <c r="B1" s="871"/>
      <c r="C1" s="871"/>
      <c r="D1" s="871"/>
      <c r="E1" s="871"/>
      <c r="F1" s="872"/>
    </row>
    <row r="2" spans="1:7" ht="5.25" customHeight="1"/>
    <row r="3" spans="1:7" ht="20.100000000000001" customHeight="1">
      <c r="A3" s="873" t="s">
        <v>293</v>
      </c>
      <c r="B3" s="874"/>
      <c r="C3" s="874"/>
      <c r="D3" s="874"/>
      <c r="E3" s="874"/>
      <c r="F3" s="875"/>
    </row>
    <row r="4" spans="1:7" ht="20.100000000000001" customHeight="1">
      <c r="A4" s="873" t="s">
        <v>292</v>
      </c>
      <c r="B4" s="874"/>
      <c r="C4" s="874"/>
      <c r="D4" s="874"/>
      <c r="E4" s="874"/>
      <c r="F4" s="875"/>
    </row>
    <row r="5" spans="1:7" ht="34.9" customHeight="1">
      <c r="A5" s="910" t="s">
        <v>459</v>
      </c>
      <c r="B5" s="911"/>
      <c r="C5" s="911"/>
      <c r="D5" s="911"/>
      <c r="E5" s="911"/>
      <c r="F5" s="912"/>
      <c r="G5" s="568"/>
    </row>
    <row r="6" spans="1:7" ht="34.9" customHeight="1">
      <c r="A6" s="569" t="s">
        <v>221</v>
      </c>
      <c r="B6" s="913" t="s">
        <v>455</v>
      </c>
      <c r="C6" s="914"/>
      <c r="D6" s="915" t="s">
        <v>458</v>
      </c>
      <c r="E6" s="914"/>
      <c r="F6" s="570" t="s">
        <v>457</v>
      </c>
    </row>
    <row r="7" spans="1:7" ht="18" customHeight="1">
      <c r="A7" s="571" t="s">
        <v>0</v>
      </c>
      <c r="B7" s="903" t="s">
        <v>1</v>
      </c>
      <c r="C7" s="904"/>
      <c r="D7" s="903" t="s">
        <v>2</v>
      </c>
      <c r="E7" s="904"/>
      <c r="F7" s="572" t="s">
        <v>6</v>
      </c>
    </row>
    <row r="8" spans="1:7" ht="24" customHeight="1">
      <c r="A8" s="212">
        <v>1654805033</v>
      </c>
      <c r="B8" s="905">
        <v>1730890157.6600001</v>
      </c>
      <c r="C8" s="906"/>
      <c r="D8" s="907">
        <f>+B8-A8</f>
        <v>76085124.660000086</v>
      </c>
      <c r="E8" s="908"/>
      <c r="F8" s="211">
        <f>+((B8/A8)-1)*100</f>
        <v>4.5978301457099802</v>
      </c>
      <c r="G8" s="60"/>
    </row>
    <row r="9" spans="1:7" ht="12" customHeight="1">
      <c r="A9" s="857" t="s">
        <v>456</v>
      </c>
      <c r="B9" s="857" t="s">
        <v>221</v>
      </c>
      <c r="C9" s="857" t="s">
        <v>455</v>
      </c>
      <c r="D9" s="857" t="s">
        <v>454</v>
      </c>
      <c r="E9" s="857" t="s">
        <v>453</v>
      </c>
      <c r="F9" s="573"/>
    </row>
    <row r="10" spans="1:7" ht="12" customHeight="1">
      <c r="A10" s="909"/>
      <c r="B10" s="909"/>
      <c r="C10" s="909"/>
      <c r="D10" s="909"/>
      <c r="E10" s="909"/>
      <c r="F10" s="574" t="s">
        <v>452</v>
      </c>
    </row>
    <row r="11" spans="1:7" ht="12" customHeight="1">
      <c r="A11" s="858"/>
      <c r="B11" s="858"/>
      <c r="C11" s="858"/>
      <c r="D11" s="858"/>
      <c r="E11" s="858"/>
      <c r="F11" s="575"/>
    </row>
    <row r="12" spans="1:7" ht="14.25" customHeight="1">
      <c r="A12" s="898" t="s">
        <v>3</v>
      </c>
      <c r="B12" s="898" t="s">
        <v>4</v>
      </c>
      <c r="C12" s="898" t="s">
        <v>5</v>
      </c>
      <c r="D12" s="898" t="s">
        <v>451</v>
      </c>
      <c r="E12" s="898" t="s">
        <v>450</v>
      </c>
      <c r="F12" s="898" t="s">
        <v>449</v>
      </c>
    </row>
    <row r="13" spans="1:7" ht="3.75" customHeight="1">
      <c r="A13" s="899"/>
      <c r="B13" s="899"/>
      <c r="C13" s="899"/>
      <c r="D13" s="901"/>
      <c r="E13" s="901"/>
      <c r="F13" s="901"/>
    </row>
    <row r="14" spans="1:7" ht="6" customHeight="1">
      <c r="A14" s="900"/>
      <c r="B14" s="900"/>
      <c r="C14" s="900"/>
      <c r="D14" s="902"/>
      <c r="E14" s="902"/>
      <c r="F14" s="902"/>
    </row>
    <row r="15" spans="1:7" ht="90" customHeight="1">
      <c r="A15" s="576"/>
      <c r="B15" s="577"/>
      <c r="C15" s="61"/>
      <c r="D15" s="578"/>
      <c r="E15" s="577"/>
      <c r="F15" s="578"/>
    </row>
    <row r="16" spans="1:7" ht="90" customHeight="1">
      <c r="A16" s="576"/>
      <c r="B16" s="577"/>
      <c r="C16" s="61"/>
      <c r="D16" s="578"/>
      <c r="E16" s="577"/>
      <c r="F16" s="578"/>
    </row>
    <row r="17" spans="1:6" ht="90" customHeight="1">
      <c r="A17" s="576"/>
      <c r="B17" s="577"/>
      <c r="C17" s="61"/>
      <c r="D17" s="578"/>
      <c r="E17" s="577"/>
      <c r="F17" s="578"/>
    </row>
    <row r="18" spans="1:6">
      <c r="A18" s="560"/>
    </row>
    <row r="19" spans="1:6">
      <c r="A19" s="560"/>
    </row>
    <row r="20" spans="1:6">
      <c r="A20" s="561"/>
      <c r="B20" s="579"/>
    </row>
    <row r="21" spans="1:6">
      <c r="A21" s="562"/>
      <c r="B21" s="580"/>
    </row>
  </sheetData>
  <mergeCells count="21">
    <mergeCell ref="A1:F1"/>
    <mergeCell ref="A3:F3"/>
    <mergeCell ref="A4:F4"/>
    <mergeCell ref="A5:F5"/>
    <mergeCell ref="B6:C6"/>
    <mergeCell ref="D6:E6"/>
    <mergeCell ref="A9:A11"/>
    <mergeCell ref="B9:B11"/>
    <mergeCell ref="C9:C11"/>
    <mergeCell ref="D9:D11"/>
    <mergeCell ref="E9:E11"/>
    <mergeCell ref="F12:F14"/>
    <mergeCell ref="B7:C7"/>
    <mergeCell ref="D7:E7"/>
    <mergeCell ref="B8:C8"/>
    <mergeCell ref="D8:E8"/>
    <mergeCell ref="A12:A14"/>
    <mergeCell ref="B12:B14"/>
    <mergeCell ref="C12:C14"/>
    <mergeCell ref="D12:D14"/>
    <mergeCell ref="E12:E14"/>
  </mergeCells>
  <conditionalFormatting sqref="A4">
    <cfRule type="cellIs" dxfId="8"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7"/>
  <sheetViews>
    <sheetView showGridLines="0" view="pageLayout" topLeftCell="A45" zoomScaleNormal="100" workbookViewId="0">
      <selection activeCell="A38" sqref="A38:XFD38"/>
    </sheetView>
  </sheetViews>
  <sheetFormatPr baseColWidth="10" defaultRowHeight="13.5"/>
  <cols>
    <col min="1" max="1" width="35.7109375" style="1" customWidth="1"/>
    <col min="2" max="2" width="15.28515625" style="1" customWidth="1"/>
    <col min="3" max="3" width="16.140625" style="1" customWidth="1"/>
    <col min="4" max="4" width="20.7109375" style="1" customWidth="1"/>
    <col min="5" max="5" width="45.7109375" style="1" customWidth="1"/>
    <col min="6" max="16384" width="11.42578125" style="1"/>
  </cols>
  <sheetData>
    <row r="1" spans="1:5" ht="35.1" customHeight="1">
      <c r="A1" s="640" t="s">
        <v>506</v>
      </c>
      <c r="B1" s="641"/>
      <c r="C1" s="641"/>
      <c r="D1" s="641"/>
      <c r="E1" s="642"/>
    </row>
    <row r="2" spans="1:5" ht="6.75" customHeight="1"/>
    <row r="3" spans="1:5" ht="20.100000000000001" customHeight="1">
      <c r="A3" s="177" t="s">
        <v>293</v>
      </c>
      <c r="B3" s="208"/>
      <c r="C3" s="208"/>
      <c r="D3" s="208"/>
      <c r="E3" s="207"/>
    </row>
    <row r="4" spans="1:5" ht="20.100000000000001" customHeight="1">
      <c r="A4" s="177" t="s">
        <v>292</v>
      </c>
      <c r="B4" s="208"/>
      <c r="C4" s="208"/>
      <c r="D4" s="208"/>
      <c r="E4" s="207"/>
    </row>
    <row r="5" spans="1:5" ht="25.15" customHeight="1">
      <c r="A5" s="658" t="s">
        <v>505</v>
      </c>
      <c r="B5" s="750" t="s">
        <v>504</v>
      </c>
      <c r="C5" s="752"/>
      <c r="D5" s="745" t="s">
        <v>503</v>
      </c>
      <c r="E5" s="658" t="s">
        <v>502</v>
      </c>
    </row>
    <row r="6" spans="1:5" ht="19.5" customHeight="1">
      <c r="A6" s="685"/>
      <c r="B6" s="120" t="s">
        <v>501</v>
      </c>
      <c r="C6" s="120" t="s">
        <v>500</v>
      </c>
      <c r="D6" s="746"/>
      <c r="E6" s="685"/>
    </row>
    <row r="7" spans="1:5" ht="15" customHeight="1">
      <c r="A7" s="17" t="s">
        <v>0</v>
      </c>
      <c r="B7" s="17" t="s">
        <v>1</v>
      </c>
      <c r="C7" s="17" t="s">
        <v>2</v>
      </c>
      <c r="D7" s="17" t="s">
        <v>6</v>
      </c>
      <c r="E7" s="17" t="s">
        <v>3</v>
      </c>
    </row>
    <row r="8" spans="1:5" ht="102.75" customHeight="1">
      <c r="A8" s="4" t="s">
        <v>468</v>
      </c>
      <c r="B8" s="33" t="s">
        <v>215</v>
      </c>
      <c r="C8" s="33">
        <v>76</v>
      </c>
      <c r="D8" s="217">
        <v>175000</v>
      </c>
      <c r="E8" s="218" t="s">
        <v>499</v>
      </c>
    </row>
    <row r="9" spans="1:5" ht="67.5">
      <c r="A9" s="4" t="s">
        <v>468</v>
      </c>
      <c r="B9" s="33" t="s">
        <v>215</v>
      </c>
      <c r="C9" s="33">
        <v>950</v>
      </c>
      <c r="D9" s="217">
        <v>289978.99</v>
      </c>
      <c r="E9" s="24" t="s">
        <v>498</v>
      </c>
    </row>
    <row r="10" spans="1:5" ht="22.5">
      <c r="A10" s="4" t="s">
        <v>468</v>
      </c>
      <c r="B10" s="33" t="s">
        <v>215</v>
      </c>
      <c r="C10" s="33">
        <v>76</v>
      </c>
      <c r="D10" s="217">
        <v>175000</v>
      </c>
      <c r="E10" s="24" t="s">
        <v>497</v>
      </c>
    </row>
    <row r="11" spans="1:5" ht="33.75">
      <c r="A11" s="4" t="s">
        <v>468</v>
      </c>
      <c r="B11" s="33" t="s">
        <v>215</v>
      </c>
      <c r="C11" s="33">
        <v>50</v>
      </c>
      <c r="D11" s="217">
        <v>115500</v>
      </c>
      <c r="E11" s="24" t="s">
        <v>496</v>
      </c>
    </row>
    <row r="12" spans="1:5" ht="22.5">
      <c r="A12" s="4" t="s">
        <v>468</v>
      </c>
      <c r="B12" s="33" t="s">
        <v>215</v>
      </c>
      <c r="C12" s="33">
        <v>96</v>
      </c>
      <c r="D12" s="217">
        <v>201600</v>
      </c>
      <c r="E12" s="24" t="s">
        <v>495</v>
      </c>
    </row>
    <row r="13" spans="1:5" ht="33.75">
      <c r="A13" s="4" t="s">
        <v>468</v>
      </c>
      <c r="B13" s="33" t="s">
        <v>215</v>
      </c>
      <c r="C13" s="33">
        <v>300</v>
      </c>
      <c r="D13" s="217">
        <v>330000</v>
      </c>
      <c r="E13" s="24" t="s">
        <v>494</v>
      </c>
    </row>
    <row r="14" spans="1:5" ht="33.75">
      <c r="A14" s="4" t="s">
        <v>468</v>
      </c>
      <c r="B14" s="33" t="s">
        <v>215</v>
      </c>
      <c r="C14" s="33">
        <v>300</v>
      </c>
      <c r="D14" s="217">
        <v>132000</v>
      </c>
      <c r="E14" s="24" t="s">
        <v>493</v>
      </c>
    </row>
    <row r="15" spans="1:5" ht="33.75">
      <c r="A15" s="4" t="s">
        <v>468</v>
      </c>
      <c r="B15" s="33" t="s">
        <v>215</v>
      </c>
      <c r="C15" s="33">
        <v>1360</v>
      </c>
      <c r="D15" s="217">
        <v>571200</v>
      </c>
      <c r="E15" s="24" t="s">
        <v>492</v>
      </c>
    </row>
    <row r="16" spans="1:5" ht="33.75">
      <c r="A16" s="4" t="s">
        <v>468</v>
      </c>
      <c r="B16" s="33" t="s">
        <v>215</v>
      </c>
      <c r="C16" s="33">
        <v>200</v>
      </c>
      <c r="D16" s="217">
        <v>220000</v>
      </c>
      <c r="E16" s="24" t="s">
        <v>491</v>
      </c>
    </row>
    <row r="17" spans="1:5" ht="33.75">
      <c r="A17" s="4" t="s">
        <v>468</v>
      </c>
      <c r="B17" s="33" t="s">
        <v>215</v>
      </c>
      <c r="C17" s="33">
        <v>100</v>
      </c>
      <c r="D17" s="217">
        <v>210000</v>
      </c>
      <c r="E17" s="24" t="s">
        <v>490</v>
      </c>
    </row>
    <row r="18" spans="1:5" ht="45">
      <c r="A18" s="4" t="s">
        <v>468</v>
      </c>
      <c r="B18" s="4" t="s">
        <v>485</v>
      </c>
      <c r="C18" s="33">
        <v>20</v>
      </c>
      <c r="D18" s="217">
        <v>150000</v>
      </c>
      <c r="E18" s="24" t="s">
        <v>489</v>
      </c>
    </row>
    <row r="19" spans="1:5" ht="33.75">
      <c r="A19" s="4" t="s">
        <v>468</v>
      </c>
      <c r="B19" s="33" t="s">
        <v>215</v>
      </c>
      <c r="C19" s="33">
        <v>4</v>
      </c>
      <c r="D19" s="217">
        <v>9650.0400000000009</v>
      </c>
      <c r="E19" s="24" t="s">
        <v>488</v>
      </c>
    </row>
    <row r="20" spans="1:5" ht="33.75">
      <c r="A20" s="4" t="s">
        <v>468</v>
      </c>
      <c r="B20" s="33" t="s">
        <v>215</v>
      </c>
      <c r="C20" s="33">
        <v>12</v>
      </c>
      <c r="D20" s="217">
        <v>35259.360000000001</v>
      </c>
      <c r="E20" s="24" t="s">
        <v>487</v>
      </c>
    </row>
    <row r="21" spans="1:5" ht="22.5">
      <c r="A21" s="4" t="s">
        <v>468</v>
      </c>
      <c r="B21" s="33" t="s">
        <v>215</v>
      </c>
      <c r="C21" s="33">
        <v>4</v>
      </c>
      <c r="D21" s="217">
        <v>8400</v>
      </c>
      <c r="E21" s="24" t="s">
        <v>486</v>
      </c>
    </row>
    <row r="22" spans="1:5" ht="33.75">
      <c r="A22" s="4" t="s">
        <v>468</v>
      </c>
      <c r="B22" s="4" t="s">
        <v>485</v>
      </c>
      <c r="C22" s="33">
        <v>1</v>
      </c>
      <c r="D22" s="217">
        <v>34484.480000000003</v>
      </c>
      <c r="E22" s="24" t="s">
        <v>484</v>
      </c>
    </row>
    <row r="23" spans="1:5" ht="56.25">
      <c r="A23" s="4" t="s">
        <v>468</v>
      </c>
      <c r="B23" s="33" t="s">
        <v>215</v>
      </c>
      <c r="C23" s="33">
        <v>950</v>
      </c>
      <c r="D23" s="217">
        <v>478139.63</v>
      </c>
      <c r="E23" s="24" t="s">
        <v>482</v>
      </c>
    </row>
    <row r="24" spans="1:5" ht="67.5">
      <c r="A24" s="4" t="s">
        <v>468</v>
      </c>
      <c r="B24" s="33" t="s">
        <v>215</v>
      </c>
      <c r="C24" s="33">
        <v>950</v>
      </c>
      <c r="D24" s="217">
        <v>503756.29</v>
      </c>
      <c r="E24" s="24" t="s">
        <v>483</v>
      </c>
    </row>
    <row r="25" spans="1:5" ht="67.5">
      <c r="A25" s="4" t="s">
        <v>468</v>
      </c>
      <c r="B25" s="33" t="s">
        <v>215</v>
      </c>
      <c r="C25" s="33">
        <v>950</v>
      </c>
      <c r="D25" s="217">
        <v>6770.35</v>
      </c>
      <c r="E25" s="24" t="s">
        <v>483</v>
      </c>
    </row>
    <row r="26" spans="1:5" ht="56.25">
      <c r="A26" s="4" t="s">
        <v>468</v>
      </c>
      <c r="B26" s="33" t="s">
        <v>215</v>
      </c>
      <c r="C26" s="33">
        <v>950</v>
      </c>
      <c r="D26" s="217">
        <v>5429.6</v>
      </c>
      <c r="E26" s="24" t="s">
        <v>482</v>
      </c>
    </row>
    <row r="27" spans="1:5" ht="22.5">
      <c r="A27" s="4" t="s">
        <v>468</v>
      </c>
      <c r="B27" s="33" t="s">
        <v>215</v>
      </c>
      <c r="C27" s="33">
        <v>76</v>
      </c>
      <c r="D27" s="217">
        <v>175000</v>
      </c>
      <c r="E27" s="24" t="s">
        <v>481</v>
      </c>
    </row>
    <row r="28" spans="1:5" ht="33.75">
      <c r="A28" s="4" t="s">
        <v>468</v>
      </c>
      <c r="B28" s="33" t="s">
        <v>215</v>
      </c>
      <c r="C28" s="33">
        <v>100</v>
      </c>
      <c r="D28" s="217">
        <v>210000</v>
      </c>
      <c r="E28" s="24" t="s">
        <v>480</v>
      </c>
    </row>
    <row r="29" spans="1:5" ht="33.75">
      <c r="A29" s="4" t="s">
        <v>468</v>
      </c>
      <c r="B29" s="33" t="s">
        <v>215</v>
      </c>
      <c r="C29" s="33">
        <v>400</v>
      </c>
      <c r="D29" s="217">
        <v>132000</v>
      </c>
      <c r="E29" s="24" t="s">
        <v>479</v>
      </c>
    </row>
    <row r="30" spans="1:5" ht="33.75">
      <c r="A30" s="4" t="s">
        <v>468</v>
      </c>
      <c r="B30" s="33" t="s">
        <v>215</v>
      </c>
      <c r="C30" s="33">
        <v>50</v>
      </c>
      <c r="D30" s="217">
        <v>115500</v>
      </c>
      <c r="E30" s="24" t="s">
        <v>478</v>
      </c>
    </row>
    <row r="31" spans="1:5" ht="22.5">
      <c r="A31" s="4" t="s">
        <v>468</v>
      </c>
      <c r="B31" s="33" t="s">
        <v>215</v>
      </c>
      <c r="C31" s="33">
        <v>100</v>
      </c>
      <c r="D31" s="217">
        <v>210000</v>
      </c>
      <c r="E31" s="24" t="s">
        <v>477</v>
      </c>
    </row>
    <row r="32" spans="1:5" ht="33.75">
      <c r="A32" s="4" t="s">
        <v>468</v>
      </c>
      <c r="B32" s="33" t="s">
        <v>215</v>
      </c>
      <c r="C32" s="33">
        <v>50</v>
      </c>
      <c r="D32" s="217">
        <v>115500</v>
      </c>
      <c r="E32" s="24" t="s">
        <v>476</v>
      </c>
    </row>
    <row r="33" spans="1:5" ht="22.5">
      <c r="A33" s="4" t="s">
        <v>468</v>
      </c>
      <c r="B33" s="33" t="s">
        <v>215</v>
      </c>
      <c r="C33" s="33">
        <v>76</v>
      </c>
      <c r="D33" s="217">
        <v>175000</v>
      </c>
      <c r="E33" s="24" t="s">
        <v>475</v>
      </c>
    </row>
    <row r="34" spans="1:5" ht="22.5">
      <c r="A34" s="4" t="s">
        <v>468</v>
      </c>
      <c r="B34" s="33" t="s">
        <v>215</v>
      </c>
      <c r="C34" s="33">
        <v>100</v>
      </c>
      <c r="D34" s="217">
        <v>210000</v>
      </c>
      <c r="E34" s="24" t="s">
        <v>474</v>
      </c>
    </row>
    <row r="35" spans="1:5" ht="56.25">
      <c r="A35" s="4" t="s">
        <v>468</v>
      </c>
      <c r="B35" s="33" t="s">
        <v>215</v>
      </c>
      <c r="C35" s="33">
        <v>950</v>
      </c>
      <c r="D35" s="217">
        <v>1113.22</v>
      </c>
      <c r="E35" s="24" t="s">
        <v>473</v>
      </c>
    </row>
    <row r="36" spans="1:5" ht="56.25">
      <c r="A36" s="4" t="s">
        <v>468</v>
      </c>
      <c r="B36" s="33" t="s">
        <v>215</v>
      </c>
      <c r="C36" s="33">
        <v>950</v>
      </c>
      <c r="D36" s="217">
        <v>215557.56</v>
      </c>
      <c r="E36" s="24" t="s">
        <v>473</v>
      </c>
    </row>
    <row r="37" spans="1:5" ht="60" customHeight="1">
      <c r="A37" s="4" t="s">
        <v>468</v>
      </c>
      <c r="B37" s="33" t="s">
        <v>215</v>
      </c>
      <c r="C37" s="33">
        <v>950</v>
      </c>
      <c r="D37" s="217">
        <v>429814.78</v>
      </c>
      <c r="E37" s="24" t="s">
        <v>472</v>
      </c>
    </row>
    <row r="38" spans="1:5" ht="57.75" customHeight="1">
      <c r="A38" s="4" t="s">
        <v>468</v>
      </c>
      <c r="B38" s="33" t="s">
        <v>215</v>
      </c>
      <c r="C38" s="33">
        <v>950</v>
      </c>
      <c r="D38" s="217">
        <v>3832.13</v>
      </c>
      <c r="E38" s="24" t="s">
        <v>472</v>
      </c>
    </row>
    <row r="39" spans="1:5" ht="22.5">
      <c r="A39" s="4" t="s">
        <v>468</v>
      </c>
      <c r="B39" s="33" t="s">
        <v>215</v>
      </c>
      <c r="C39" s="33">
        <v>100</v>
      </c>
      <c r="D39" s="217">
        <v>210000</v>
      </c>
      <c r="E39" s="24" t="s">
        <v>471</v>
      </c>
    </row>
    <row r="40" spans="1:5" ht="45">
      <c r="A40" s="4" t="s">
        <v>468</v>
      </c>
      <c r="B40" s="33" t="s">
        <v>215</v>
      </c>
      <c r="C40" s="33">
        <v>200</v>
      </c>
      <c r="D40" s="217">
        <v>220000</v>
      </c>
      <c r="E40" s="24" t="s">
        <v>470</v>
      </c>
    </row>
    <row r="41" spans="1:5" ht="22.5">
      <c r="A41" s="4" t="s">
        <v>468</v>
      </c>
      <c r="B41" s="33" t="s">
        <v>215</v>
      </c>
      <c r="C41" s="33">
        <v>76</v>
      </c>
      <c r="D41" s="217">
        <v>175000</v>
      </c>
      <c r="E41" s="24" t="s">
        <v>469</v>
      </c>
    </row>
    <row r="42" spans="1:5" ht="33.75">
      <c r="A42" s="4" t="s">
        <v>468</v>
      </c>
      <c r="B42" s="33" t="s">
        <v>215</v>
      </c>
      <c r="C42" s="33">
        <v>50</v>
      </c>
      <c r="D42" s="217">
        <v>115500</v>
      </c>
      <c r="E42" s="24" t="s">
        <v>467</v>
      </c>
    </row>
    <row r="43" spans="1:5" ht="90">
      <c r="A43" s="4" t="s">
        <v>463</v>
      </c>
      <c r="B43" s="33" t="s">
        <v>215</v>
      </c>
      <c r="C43" s="33">
        <v>20</v>
      </c>
      <c r="D43" s="217">
        <v>17446.400000000001</v>
      </c>
      <c r="E43" s="24" t="s">
        <v>466</v>
      </c>
    </row>
    <row r="44" spans="1:5" ht="90">
      <c r="A44" s="4" t="s">
        <v>463</v>
      </c>
      <c r="B44" s="33" t="s">
        <v>215</v>
      </c>
      <c r="C44" s="33">
        <v>30</v>
      </c>
      <c r="D44" s="217">
        <v>81633.84</v>
      </c>
      <c r="E44" s="24" t="s">
        <v>465</v>
      </c>
    </row>
    <row r="45" spans="1:5" ht="90">
      <c r="A45" s="4" t="s">
        <v>463</v>
      </c>
      <c r="B45" s="33" t="s">
        <v>215</v>
      </c>
      <c r="C45" s="33">
        <v>100</v>
      </c>
      <c r="D45" s="217">
        <v>52014.400000000001</v>
      </c>
      <c r="E45" s="24" t="s">
        <v>464</v>
      </c>
    </row>
    <row r="46" spans="1:5" ht="56.25">
      <c r="A46" s="4" t="s">
        <v>463</v>
      </c>
      <c r="B46" s="33" t="s">
        <v>215</v>
      </c>
      <c r="C46" s="33">
        <v>95</v>
      </c>
      <c r="D46" s="217">
        <v>280517</v>
      </c>
      <c r="E46" s="24" t="s">
        <v>462</v>
      </c>
    </row>
    <row r="47" spans="1:5" ht="15" customHeight="1">
      <c r="A47" s="22"/>
      <c r="B47" s="22"/>
      <c r="C47" s="119"/>
      <c r="D47" s="22"/>
      <c r="E47" s="23"/>
    </row>
    <row r="48" spans="1:5" ht="15" customHeight="1">
      <c r="A48" s="119" t="s">
        <v>461</v>
      </c>
      <c r="B48" s="22"/>
      <c r="C48" s="22"/>
      <c r="D48" s="216">
        <f>SUM(D8:D47)</f>
        <v>6797598.0700000003</v>
      </c>
      <c r="E48" s="23"/>
    </row>
    <row r="49" spans="1:5" ht="15" customHeight="1">
      <c r="A49" s="119"/>
      <c r="B49" s="119"/>
      <c r="C49" s="119"/>
      <c r="D49" s="119"/>
      <c r="E49" s="215"/>
    </row>
    <row r="50" spans="1:5">
      <c r="A50" s="12"/>
      <c r="B50" s="13"/>
      <c r="C50" s="13"/>
      <c r="D50" s="13"/>
    </row>
    <row r="51" spans="1:5">
      <c r="D51" s="60"/>
    </row>
    <row r="52" spans="1:5">
      <c r="A52" s="5"/>
      <c r="C52" s="6"/>
      <c r="D52" s="6"/>
      <c r="E52" s="6"/>
    </row>
    <row r="53" spans="1:5">
      <c r="A53" s="7"/>
      <c r="C53" s="8"/>
      <c r="D53" s="214"/>
      <c r="E53" s="8"/>
    </row>
    <row r="55" spans="1:5">
      <c r="D55" s="140"/>
    </row>
    <row r="56" spans="1:5">
      <c r="D56" s="60"/>
    </row>
    <row r="57" spans="1:5">
      <c r="D57" s="213"/>
    </row>
  </sheetData>
  <mergeCells count="5">
    <mergeCell ref="A5:A6"/>
    <mergeCell ref="B5:C5"/>
    <mergeCell ref="E5:E6"/>
    <mergeCell ref="A1:E1"/>
    <mergeCell ref="D5:D6"/>
  </mergeCells>
  <conditionalFormatting sqref="A4">
    <cfRule type="cellIs" dxfId="7"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92" orientation="landscape" r:id="rId1"/>
  <headerFooter scaleWithDoc="0">
    <oddHeader>&amp;C&amp;G</oddHeader>
    <oddFooter>&amp;C&amp;G</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showGridLines="0" view="pageLayout" topLeftCell="A7" zoomScaleNormal="100" workbookViewId="0">
      <selection activeCell="D24" sqref="D24"/>
    </sheetView>
  </sheetViews>
  <sheetFormatPr baseColWidth="10"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640" t="s">
        <v>515</v>
      </c>
      <c r="B1" s="641"/>
      <c r="C1" s="641"/>
      <c r="D1" s="641"/>
      <c r="E1" s="641"/>
      <c r="F1" s="642"/>
    </row>
    <row r="2" spans="1:6" ht="6.75" customHeight="1"/>
    <row r="3" spans="1:6" ht="20.100000000000001" customHeight="1">
      <c r="A3" s="177" t="s">
        <v>293</v>
      </c>
      <c r="B3" s="208"/>
      <c r="C3" s="208"/>
      <c r="D3" s="208"/>
      <c r="E3" s="208"/>
      <c r="F3" s="207"/>
    </row>
    <row r="4" spans="1:6" ht="20.100000000000001" customHeight="1">
      <c r="A4" s="177" t="s">
        <v>292</v>
      </c>
      <c r="B4" s="208"/>
      <c r="C4" s="208"/>
      <c r="D4" s="208"/>
      <c r="E4" s="208"/>
      <c r="F4" s="207"/>
    </row>
    <row r="5" spans="1:6" ht="25.15" customHeight="1">
      <c r="A5" s="658" t="s">
        <v>514</v>
      </c>
      <c r="B5" s="750" t="s">
        <v>513</v>
      </c>
      <c r="C5" s="751"/>
      <c r="D5" s="751"/>
      <c r="E5" s="752"/>
      <c r="F5" s="658" t="s">
        <v>512</v>
      </c>
    </row>
    <row r="6" spans="1:6" ht="31.5" customHeight="1">
      <c r="A6" s="685"/>
      <c r="B6" s="120" t="s">
        <v>511</v>
      </c>
      <c r="C6" s="120" t="s">
        <v>510</v>
      </c>
      <c r="D6" s="120" t="s">
        <v>509</v>
      </c>
      <c r="E6" s="120" t="s">
        <v>508</v>
      </c>
      <c r="F6" s="685"/>
    </row>
    <row r="7" spans="1:6" ht="18" customHeight="1">
      <c r="A7" s="17" t="s">
        <v>0</v>
      </c>
      <c r="B7" s="17" t="s">
        <v>1</v>
      </c>
      <c r="C7" s="17" t="s">
        <v>2</v>
      </c>
      <c r="D7" s="17" t="s">
        <v>6</v>
      </c>
      <c r="E7" s="17" t="s">
        <v>3</v>
      </c>
      <c r="F7" s="17" t="s">
        <v>4</v>
      </c>
    </row>
    <row r="8" spans="1:6" ht="18" customHeight="1">
      <c r="A8" s="219"/>
      <c r="B8" s="219"/>
      <c r="C8" s="219"/>
      <c r="D8" s="219"/>
      <c r="E8" s="219"/>
      <c r="F8" s="24"/>
    </row>
    <row r="9" spans="1:6" ht="18" customHeight="1">
      <c r="A9" s="219"/>
      <c r="B9" s="219"/>
      <c r="C9" s="219"/>
      <c r="D9" s="219"/>
      <c r="E9" s="219"/>
      <c r="F9" s="24"/>
    </row>
    <row r="10" spans="1:6" ht="18" customHeight="1">
      <c r="A10" s="219"/>
      <c r="B10" s="219"/>
      <c r="C10" s="219"/>
      <c r="D10" s="219"/>
      <c r="E10" s="219"/>
      <c r="F10" s="24"/>
    </row>
    <row r="11" spans="1:6" ht="18" customHeight="1">
      <c r="A11" s="219"/>
      <c r="B11" s="219"/>
      <c r="C11" s="219"/>
      <c r="D11" s="219"/>
      <c r="E11" s="219"/>
      <c r="F11" s="24"/>
    </row>
    <row r="12" spans="1:6" ht="18" customHeight="1">
      <c r="A12" s="219"/>
      <c r="B12" s="219"/>
      <c r="C12" s="219"/>
      <c r="D12" s="219"/>
      <c r="E12" s="219"/>
      <c r="F12" s="24"/>
    </row>
    <row r="13" spans="1:6" ht="18" customHeight="1">
      <c r="A13" s="219"/>
      <c r="B13" s="219"/>
      <c r="C13" s="219"/>
      <c r="D13" s="219"/>
      <c r="E13" s="219"/>
      <c r="F13" s="24"/>
    </row>
    <row r="14" spans="1:6" ht="18" customHeight="1">
      <c r="A14" s="219"/>
      <c r="B14" s="219"/>
      <c r="C14" s="219"/>
      <c r="D14" s="219"/>
      <c r="E14" s="219"/>
      <c r="F14" s="24"/>
    </row>
    <row r="15" spans="1:6" ht="18" customHeight="1">
      <c r="A15" s="219"/>
      <c r="B15" s="219"/>
      <c r="C15" s="219"/>
      <c r="D15" s="219"/>
      <c r="E15" s="219"/>
      <c r="F15" s="24"/>
    </row>
    <row r="16" spans="1:6" ht="18" customHeight="1">
      <c r="A16" s="22"/>
      <c r="B16" s="22"/>
      <c r="C16" s="22"/>
      <c r="D16" s="22"/>
      <c r="E16" s="22"/>
      <c r="F16" s="23"/>
    </row>
    <row r="17" spans="1:6" ht="18" customHeight="1">
      <c r="A17" s="22"/>
      <c r="B17" s="22"/>
      <c r="C17" s="22"/>
      <c r="D17" s="22"/>
      <c r="E17" s="22"/>
      <c r="F17" s="23"/>
    </row>
    <row r="18" spans="1:6" ht="18" customHeight="1">
      <c r="A18" s="22"/>
      <c r="B18" s="22"/>
      <c r="C18" s="22"/>
      <c r="D18" s="22"/>
      <c r="E18" s="22"/>
      <c r="F18" s="23"/>
    </row>
    <row r="19" spans="1:6" ht="18" customHeight="1">
      <c r="A19" s="22"/>
      <c r="B19" s="22"/>
      <c r="C19" s="22"/>
      <c r="D19" s="22"/>
      <c r="E19" s="22"/>
      <c r="F19" s="23"/>
    </row>
    <row r="20" spans="1:6" ht="18" customHeight="1">
      <c r="A20" s="22"/>
      <c r="B20" s="22"/>
      <c r="C20" s="22"/>
      <c r="D20" s="22"/>
      <c r="E20" s="22"/>
      <c r="F20" s="23"/>
    </row>
    <row r="21" spans="1:6" ht="18" customHeight="1">
      <c r="A21" s="22"/>
      <c r="B21" s="22"/>
      <c r="C21" s="22"/>
      <c r="D21" s="22"/>
      <c r="E21" s="22"/>
      <c r="F21" s="23"/>
    </row>
    <row r="22" spans="1:6" ht="18" customHeight="1">
      <c r="A22" s="22"/>
      <c r="B22" s="22"/>
      <c r="C22" s="22"/>
      <c r="D22" s="22"/>
      <c r="E22" s="22"/>
      <c r="F22" s="23"/>
    </row>
    <row r="23" spans="1:6" ht="18" customHeight="1">
      <c r="A23" s="22"/>
      <c r="B23" s="22"/>
      <c r="C23" s="22"/>
      <c r="D23" s="22"/>
      <c r="E23" s="22"/>
      <c r="F23" s="23"/>
    </row>
    <row r="24" spans="1:6" ht="18" customHeight="1">
      <c r="A24" s="22"/>
      <c r="B24" s="22"/>
      <c r="C24" s="22"/>
      <c r="D24" s="22"/>
      <c r="E24" s="22"/>
      <c r="F24" s="23"/>
    </row>
    <row r="25" spans="1:6" ht="18" customHeight="1">
      <c r="A25" s="119" t="s">
        <v>507</v>
      </c>
      <c r="B25" s="22"/>
      <c r="C25" s="22"/>
      <c r="D25" s="22"/>
      <c r="E25" s="22"/>
      <c r="F25" s="23"/>
    </row>
    <row r="26" spans="1:6">
      <c r="A26" s="12"/>
      <c r="B26" s="13"/>
      <c r="C26" s="13"/>
      <c r="D26" s="13"/>
      <c r="E26" s="13"/>
    </row>
    <row r="27" spans="1:6">
      <c r="A27" s="5"/>
      <c r="D27" s="6"/>
      <c r="F27" s="6"/>
    </row>
    <row r="28" spans="1:6">
      <c r="A28" s="7"/>
      <c r="D28" s="8"/>
      <c r="F28" s="8"/>
    </row>
  </sheetData>
  <mergeCells count="4">
    <mergeCell ref="A5:A6"/>
    <mergeCell ref="F5:F6"/>
    <mergeCell ref="A1:F1"/>
    <mergeCell ref="B5:E5"/>
  </mergeCells>
  <conditionalFormatting sqref="A4">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6"/>
  <sheetViews>
    <sheetView showGridLines="0" view="pageLayout" topLeftCell="A14" zoomScaleNormal="100" zoomScaleSheetLayoutView="50" workbookViewId="0">
      <selection activeCell="C25" sqref="C25"/>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20.7109375" style="1" customWidth="1"/>
    <col min="8" max="16384" width="9.140625" style="1"/>
  </cols>
  <sheetData>
    <row r="1" spans="1:7" ht="35.1" customHeight="1">
      <c r="A1" s="640" t="s">
        <v>521</v>
      </c>
      <c r="B1" s="641"/>
      <c r="C1" s="641"/>
      <c r="D1" s="641"/>
      <c r="E1" s="641"/>
      <c r="F1" s="641"/>
      <c r="G1" s="642"/>
    </row>
    <row r="2" spans="1:7" s="121" customFormat="1" ht="8.25" customHeight="1">
      <c r="A2" s="222"/>
      <c r="B2" s="222"/>
      <c r="C2" s="222"/>
      <c r="D2" s="222"/>
      <c r="E2" s="222"/>
      <c r="F2" s="222"/>
      <c r="G2" s="222"/>
    </row>
    <row r="3" spans="1:7" s="121" customFormat="1" ht="19.5" customHeight="1">
      <c r="A3" s="177" t="s">
        <v>293</v>
      </c>
      <c r="B3" s="208"/>
      <c r="C3" s="208"/>
      <c r="D3" s="208"/>
      <c r="E3" s="208"/>
      <c r="F3" s="208"/>
      <c r="G3" s="207"/>
    </row>
    <row r="4" spans="1:7" s="121" customFormat="1" ht="19.5" customHeight="1">
      <c r="A4" s="177" t="s">
        <v>292</v>
      </c>
      <c r="B4" s="208"/>
      <c r="C4" s="208"/>
      <c r="D4" s="208"/>
      <c r="E4" s="208"/>
      <c r="F4" s="208"/>
      <c r="G4" s="207"/>
    </row>
    <row r="5" spans="1:7" ht="25.15" customHeight="1">
      <c r="A5" s="658" t="s">
        <v>520</v>
      </c>
      <c r="B5" s="658" t="s">
        <v>519</v>
      </c>
      <c r="C5" s="658" t="s">
        <v>518</v>
      </c>
      <c r="D5" s="658" t="s">
        <v>517</v>
      </c>
      <c r="E5" s="750" t="s">
        <v>504</v>
      </c>
      <c r="F5" s="752"/>
      <c r="G5" s="658" t="s">
        <v>503</v>
      </c>
    </row>
    <row r="6" spans="1:7" s="122" customFormat="1" ht="25.15" customHeight="1">
      <c r="A6" s="685"/>
      <c r="B6" s="685"/>
      <c r="C6" s="685"/>
      <c r="D6" s="685"/>
      <c r="E6" s="120" t="s">
        <v>501</v>
      </c>
      <c r="F6" s="120" t="s">
        <v>500</v>
      </c>
      <c r="G6" s="685"/>
    </row>
    <row r="7" spans="1:7" ht="15" customHeight="1">
      <c r="A7" s="17" t="s">
        <v>0</v>
      </c>
      <c r="B7" s="17" t="s">
        <v>1</v>
      </c>
      <c r="C7" s="17" t="s">
        <v>2</v>
      </c>
      <c r="D7" s="17" t="s">
        <v>2</v>
      </c>
      <c r="E7" s="17" t="s">
        <v>6</v>
      </c>
      <c r="F7" s="17" t="s">
        <v>3</v>
      </c>
      <c r="G7" s="17" t="s">
        <v>4</v>
      </c>
    </row>
    <row r="8" spans="1:7" ht="15" customHeight="1">
      <c r="A8" s="221"/>
      <c r="B8" s="221"/>
      <c r="C8" s="221"/>
      <c r="D8" s="221"/>
      <c r="E8" s="221"/>
      <c r="F8" s="221"/>
      <c r="G8" s="221"/>
    </row>
    <row r="9" spans="1:7" ht="15" customHeight="1">
      <c r="A9" s="221"/>
      <c r="B9" s="221"/>
      <c r="C9" s="221"/>
      <c r="D9" s="221"/>
      <c r="E9" s="221"/>
      <c r="F9" s="221"/>
      <c r="G9" s="221"/>
    </row>
    <row r="10" spans="1:7" ht="15" customHeight="1">
      <c r="A10" s="221"/>
      <c r="B10" s="221"/>
      <c r="C10" s="221"/>
      <c r="D10" s="221"/>
      <c r="E10" s="221"/>
      <c r="F10" s="221"/>
      <c r="G10" s="221"/>
    </row>
    <row r="11" spans="1:7" ht="15" customHeight="1">
      <c r="A11" s="221"/>
      <c r="B11" s="221"/>
      <c r="C11" s="221"/>
      <c r="D11" s="221"/>
      <c r="E11" s="221"/>
      <c r="F11" s="221"/>
      <c r="G11" s="221"/>
    </row>
    <row r="12" spans="1:7" ht="15" customHeight="1">
      <c r="A12" s="221"/>
      <c r="B12" s="221"/>
      <c r="C12" s="221"/>
      <c r="D12" s="221"/>
      <c r="E12" s="221"/>
      <c r="F12" s="221"/>
      <c r="G12" s="221"/>
    </row>
    <row r="13" spans="1:7" ht="15" customHeight="1">
      <c r="A13" s="221"/>
      <c r="B13" s="221"/>
      <c r="C13" s="221"/>
      <c r="D13" s="221"/>
      <c r="E13" s="221"/>
      <c r="F13" s="221"/>
      <c r="G13" s="221"/>
    </row>
    <row r="14" spans="1:7" ht="15" customHeight="1">
      <c r="A14" s="221"/>
      <c r="B14" s="221"/>
      <c r="C14" s="221"/>
      <c r="D14" s="221"/>
      <c r="E14" s="221"/>
      <c r="F14" s="221"/>
      <c r="G14" s="221"/>
    </row>
    <row r="15" spans="1:7" ht="15" customHeight="1">
      <c r="A15" s="221"/>
      <c r="B15" s="221"/>
      <c r="C15" s="221"/>
      <c r="D15" s="221"/>
      <c r="E15" s="221"/>
      <c r="F15" s="221"/>
      <c r="G15" s="221"/>
    </row>
    <row r="16" spans="1:7" ht="15" customHeight="1">
      <c r="A16" s="221"/>
      <c r="B16" s="221"/>
      <c r="C16" s="221"/>
      <c r="D16" s="221"/>
      <c r="E16" s="221"/>
      <c r="F16" s="221"/>
      <c r="G16" s="221"/>
    </row>
    <row r="17" spans="1:7" ht="15" customHeight="1">
      <c r="A17" s="221"/>
      <c r="B17" s="221"/>
      <c r="C17" s="221"/>
      <c r="D17" s="221"/>
      <c r="E17" s="221"/>
      <c r="F17" s="221"/>
      <c r="G17" s="221"/>
    </row>
    <row r="18" spans="1:7" ht="15" customHeight="1">
      <c r="A18" s="221"/>
      <c r="B18" s="221"/>
      <c r="C18" s="221"/>
      <c r="D18" s="221"/>
      <c r="E18" s="221"/>
      <c r="F18" s="221"/>
      <c r="G18" s="221"/>
    </row>
    <row r="19" spans="1:7" ht="15" customHeight="1">
      <c r="A19" s="221"/>
      <c r="B19" s="221"/>
      <c r="C19" s="221"/>
      <c r="D19" s="221"/>
      <c r="E19" s="221"/>
      <c r="F19" s="221"/>
      <c r="G19" s="221"/>
    </row>
    <row r="20" spans="1:7" ht="15" customHeight="1">
      <c r="A20" s="221"/>
      <c r="B20" s="221"/>
      <c r="C20" s="221"/>
      <c r="D20" s="221"/>
      <c r="E20" s="221"/>
      <c r="F20" s="221"/>
      <c r="G20" s="221"/>
    </row>
    <row r="21" spans="1:7" ht="15" customHeight="1">
      <c r="A21" s="221"/>
      <c r="B21" s="221"/>
      <c r="C21" s="221"/>
      <c r="D21" s="221"/>
      <c r="E21" s="221"/>
      <c r="F21" s="221"/>
      <c r="G21" s="221"/>
    </row>
    <row r="22" spans="1:7" ht="15" customHeight="1">
      <c r="A22" s="221"/>
      <c r="B22" s="221"/>
      <c r="C22" s="221"/>
      <c r="D22" s="221"/>
      <c r="E22" s="221"/>
      <c r="F22" s="221"/>
      <c r="G22" s="221"/>
    </row>
    <row r="23" spans="1:7" ht="15" customHeight="1">
      <c r="A23" s="221"/>
      <c r="B23" s="221"/>
      <c r="C23" s="221"/>
      <c r="D23" s="221"/>
      <c r="E23" s="221"/>
      <c r="F23" s="221"/>
      <c r="G23" s="221"/>
    </row>
    <row r="24" spans="1:7" ht="15" customHeight="1">
      <c r="A24" s="221"/>
      <c r="B24" s="221"/>
      <c r="C24" s="221"/>
      <c r="D24" s="221"/>
      <c r="E24" s="221"/>
      <c r="F24" s="221"/>
      <c r="G24" s="221"/>
    </row>
    <row r="25" spans="1:7" ht="15" customHeight="1">
      <c r="A25" s="221"/>
      <c r="B25" s="221"/>
      <c r="C25" s="221"/>
      <c r="D25" s="221"/>
      <c r="E25" s="221"/>
      <c r="F25" s="221"/>
      <c r="G25" s="221"/>
    </row>
    <row r="26" spans="1:7" ht="15" customHeight="1">
      <c r="A26" s="221"/>
      <c r="B26" s="221"/>
      <c r="C26" s="221"/>
      <c r="D26" s="221"/>
      <c r="E26" s="221"/>
      <c r="F26" s="221"/>
      <c r="G26" s="221"/>
    </row>
    <row r="27" spans="1:7" ht="15" customHeight="1">
      <c r="A27" s="221"/>
      <c r="B27" s="221"/>
      <c r="C27" s="221"/>
      <c r="D27" s="221"/>
      <c r="E27" s="221"/>
      <c r="F27" s="221"/>
      <c r="G27" s="221"/>
    </row>
    <row r="28" spans="1:7" ht="15" customHeight="1">
      <c r="A28" s="221"/>
      <c r="B28" s="221"/>
      <c r="C28" s="221"/>
      <c r="D28" s="221"/>
      <c r="E28" s="221"/>
      <c r="F28" s="221"/>
      <c r="G28" s="221"/>
    </row>
    <row r="29" spans="1:7" ht="15" customHeight="1">
      <c r="A29" s="221"/>
      <c r="B29" s="221"/>
      <c r="C29" s="221"/>
      <c r="D29" s="221"/>
      <c r="E29" s="221"/>
      <c r="F29" s="221"/>
      <c r="G29" s="221"/>
    </row>
    <row r="30" spans="1:7" ht="15" customHeight="1">
      <c r="A30" s="16" t="s">
        <v>507</v>
      </c>
      <c r="B30" s="221"/>
      <c r="C30" s="221"/>
      <c r="D30" s="221"/>
      <c r="E30" s="221"/>
      <c r="F30" s="221"/>
      <c r="G30" s="221"/>
    </row>
    <row r="31" spans="1:7" ht="15" customHeight="1">
      <c r="A31" s="220"/>
      <c r="B31" s="220"/>
      <c r="C31" s="220"/>
      <c r="D31" s="220"/>
      <c r="E31" s="220"/>
      <c r="F31" s="220"/>
      <c r="G31" s="220"/>
    </row>
    <row r="32" spans="1:7">
      <c r="A32" s="12" t="s">
        <v>516</v>
      </c>
      <c r="B32" s="12"/>
    </row>
    <row r="33" spans="1:5">
      <c r="A33" s="12"/>
      <c r="B33" s="12"/>
    </row>
    <row r="35" spans="1:5">
      <c r="A35" s="5"/>
      <c r="B35" s="5"/>
      <c r="E35" s="6"/>
    </row>
    <row r="36" spans="1:5">
      <c r="A36" s="7"/>
      <c r="B36" s="7"/>
      <c r="E36" s="8"/>
    </row>
  </sheetData>
  <mergeCells count="7">
    <mergeCell ref="A1:G1"/>
    <mergeCell ref="A5:A6"/>
    <mergeCell ref="C5:C6"/>
    <mergeCell ref="D5:D6"/>
    <mergeCell ref="E5:F5"/>
    <mergeCell ref="B5:B6"/>
    <mergeCell ref="G5:G6"/>
  </mergeCells>
  <conditionalFormatting sqref="A4">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Layout" topLeftCell="A7" zoomScaleNormal="85" workbookViewId="0">
      <selection activeCell="B28" sqref="B28"/>
    </sheetView>
  </sheetViews>
  <sheetFormatPr baseColWidth="10" defaultRowHeight="13.5"/>
  <cols>
    <col min="1" max="1" width="42.28515625" style="196" customWidth="1"/>
    <col min="2" max="3" width="50.7109375" style="196" customWidth="1"/>
    <col min="4" max="16384" width="11.42578125" style="196"/>
  </cols>
  <sheetData>
    <row r="1" spans="1:8" ht="35.1" customHeight="1">
      <c r="A1" s="922" t="s">
        <v>543</v>
      </c>
      <c r="B1" s="923"/>
      <c r="C1" s="924"/>
    </row>
    <row r="2" spans="1:8" ht="6.75" customHeight="1"/>
    <row r="3" spans="1:8" s="223" customFormat="1" ht="15" customHeight="1">
      <c r="A3" s="682" t="s">
        <v>293</v>
      </c>
      <c r="B3" s="683"/>
      <c r="C3" s="684"/>
      <c r="D3" s="196"/>
      <c r="E3" s="196"/>
      <c r="F3" s="196"/>
      <c r="G3" s="196"/>
      <c r="H3" s="196"/>
    </row>
    <row r="4" spans="1:8" s="223" customFormat="1" ht="6.75" customHeight="1">
      <c r="D4" s="196"/>
      <c r="E4" s="196"/>
      <c r="F4" s="196"/>
      <c r="G4" s="196"/>
      <c r="H4" s="196"/>
    </row>
    <row r="5" spans="1:8" s="223" customFormat="1" ht="15" customHeight="1">
      <c r="A5" s="682" t="s">
        <v>292</v>
      </c>
      <c r="B5" s="683"/>
      <c r="C5" s="684"/>
      <c r="D5" s="196"/>
      <c r="E5" s="196"/>
      <c r="F5" s="196"/>
      <c r="G5" s="196"/>
      <c r="H5" s="196"/>
    </row>
    <row r="6" spans="1:8" s="223" customFormat="1" ht="6.75" customHeight="1"/>
    <row r="7" spans="1:8" s="223" customFormat="1" ht="15" customHeight="1">
      <c r="A7" s="916" t="s">
        <v>542</v>
      </c>
      <c r="B7" s="917"/>
      <c r="C7" s="918"/>
    </row>
    <row r="8" spans="1:8" s="223" customFormat="1" ht="6.75" customHeight="1">
      <c r="A8" s="925"/>
      <c r="B8" s="925"/>
      <c r="C8" s="925"/>
    </row>
    <row r="9" spans="1:8" s="223" customFormat="1" ht="15" customHeight="1">
      <c r="A9" s="229" t="s">
        <v>541</v>
      </c>
      <c r="B9" s="919"/>
      <c r="C9" s="920"/>
    </row>
    <row r="10" spans="1:8" s="223" customFormat="1" ht="15" customHeight="1">
      <c r="A10" s="229" t="s">
        <v>540</v>
      </c>
      <c r="B10" s="919"/>
      <c r="C10" s="920"/>
    </row>
    <row r="11" spans="1:8" s="223" customFormat="1" ht="15" customHeight="1">
      <c r="A11" s="229" t="s">
        <v>539</v>
      </c>
      <c r="B11" s="919"/>
      <c r="C11" s="920"/>
    </row>
    <row r="12" spans="1:8" s="223" customFormat="1" ht="15" customHeight="1">
      <c r="A12" s="229" t="s">
        <v>538</v>
      </c>
      <c r="B12" s="919"/>
      <c r="C12" s="920"/>
    </row>
    <row r="13" spans="1:8" s="223" customFormat="1" ht="15" customHeight="1">
      <c r="A13" s="199" t="s">
        <v>537</v>
      </c>
      <c r="B13" s="919"/>
      <c r="C13" s="920"/>
    </row>
    <row r="14" spans="1:8" s="223" customFormat="1" ht="33.6" customHeight="1">
      <c r="A14" s="199" t="s">
        <v>536</v>
      </c>
      <c r="B14" s="919"/>
      <c r="C14" s="921"/>
    </row>
    <row r="15" spans="1:8" s="223" customFormat="1" ht="33.6" customHeight="1">
      <c r="A15" s="199" t="s">
        <v>535</v>
      </c>
      <c r="B15" s="919"/>
      <c r="C15" s="920"/>
    </row>
    <row r="16" spans="1:8" s="223" customFormat="1" ht="33.6" customHeight="1">
      <c r="A16" s="199" t="s">
        <v>534</v>
      </c>
      <c r="B16" s="919"/>
      <c r="C16" s="920"/>
    </row>
    <row r="17" spans="1:3" s="223" customFormat="1" ht="6.75" customHeight="1"/>
    <row r="18" spans="1:3" s="223" customFormat="1" ht="15" customHeight="1">
      <c r="A18" s="916" t="s">
        <v>533</v>
      </c>
      <c r="B18" s="917"/>
      <c r="C18" s="918"/>
    </row>
    <row r="19" spans="1:3" s="223" customFormat="1" ht="28.9" customHeight="1">
      <c r="A19" s="225" t="s">
        <v>532</v>
      </c>
      <c r="B19" s="225" t="s">
        <v>531</v>
      </c>
      <c r="C19" s="227" t="s">
        <v>530</v>
      </c>
    </row>
    <row r="20" spans="1:3" s="223" customFormat="1" ht="15" customHeight="1">
      <c r="A20" s="228"/>
      <c r="B20" s="228"/>
      <c r="C20" s="224"/>
    </row>
    <row r="21" spans="1:3" s="223" customFormat="1" ht="6.75" customHeight="1"/>
    <row r="22" spans="1:3" s="223" customFormat="1" ht="15" customHeight="1">
      <c r="A22" s="916" t="s">
        <v>529</v>
      </c>
      <c r="B22" s="917"/>
      <c r="C22" s="918"/>
    </row>
    <row r="23" spans="1:3" s="223" customFormat="1" ht="15" customHeight="1">
      <c r="A23" s="225" t="s">
        <v>528</v>
      </c>
      <c r="B23" s="225" t="s">
        <v>527</v>
      </c>
      <c r="C23" s="227" t="s">
        <v>526</v>
      </c>
    </row>
    <row r="24" spans="1:3" s="223" customFormat="1" ht="15" customHeight="1">
      <c r="A24" s="228"/>
      <c r="B24" s="228"/>
      <c r="C24" s="224"/>
    </row>
    <row r="25" spans="1:3" s="223" customFormat="1" ht="6.75" customHeight="1"/>
    <row r="26" spans="1:3" s="223" customFormat="1" ht="15" customHeight="1">
      <c r="A26" s="916" t="s">
        <v>525</v>
      </c>
      <c r="B26" s="917"/>
      <c r="C26" s="918"/>
    </row>
    <row r="27" spans="1:3" s="223" customFormat="1" ht="15" customHeight="1">
      <c r="A27" s="225" t="s">
        <v>524</v>
      </c>
      <c r="B27" s="225" t="s">
        <v>523</v>
      </c>
      <c r="C27" s="227" t="s">
        <v>522</v>
      </c>
    </row>
    <row r="28" spans="1:3" s="223" customFormat="1" ht="34.9" customHeight="1">
      <c r="A28" s="226"/>
      <c r="B28" s="225"/>
      <c r="C28" s="224"/>
    </row>
    <row r="29" spans="1:3">
      <c r="A29" s="223"/>
      <c r="B29" s="223"/>
      <c r="C29" s="223"/>
    </row>
  </sheetData>
  <mergeCells count="16">
    <mergeCell ref="A1:C1"/>
    <mergeCell ref="A7:C7"/>
    <mergeCell ref="B9:C9"/>
    <mergeCell ref="B10:C10"/>
    <mergeCell ref="A8:C8"/>
    <mergeCell ref="A3:C3"/>
    <mergeCell ref="A5:C5"/>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showGridLines="0" view="pageLayout" topLeftCell="A19" zoomScaleNormal="100" zoomScaleSheetLayoutView="70" workbookViewId="0">
      <selection activeCell="A20" sqref="A20"/>
    </sheetView>
  </sheetViews>
  <sheetFormatPr baseColWidth="10" defaultColWidth="12.5703125" defaultRowHeight="13.5"/>
  <cols>
    <col min="1" max="1" width="60.140625" style="231" customWidth="1"/>
    <col min="2" max="3" width="16.140625" style="230" customWidth="1"/>
    <col min="4" max="4" width="66.28515625" style="230" customWidth="1"/>
    <col min="5" max="16384" width="12.5703125" style="230"/>
  </cols>
  <sheetData>
    <row r="1" spans="1:4" ht="35.1" customHeight="1">
      <c r="A1" s="640" t="s">
        <v>555</v>
      </c>
      <c r="B1" s="641"/>
      <c r="C1" s="641"/>
      <c r="D1" s="642"/>
    </row>
    <row r="2" spans="1:4" ht="7.5" customHeight="1">
      <c r="A2" s="241"/>
      <c r="B2" s="240"/>
      <c r="C2" s="240"/>
      <c r="D2" s="240"/>
    </row>
    <row r="3" spans="1:4" ht="20.100000000000001" customHeight="1">
      <c r="A3" s="682" t="s">
        <v>293</v>
      </c>
      <c r="B3" s="683"/>
      <c r="C3" s="683"/>
      <c r="D3" s="684"/>
    </row>
    <row r="4" spans="1:4" ht="20.100000000000001" customHeight="1">
      <c r="A4" s="682" t="s">
        <v>292</v>
      </c>
      <c r="B4" s="683"/>
      <c r="C4" s="683"/>
      <c r="D4" s="684"/>
    </row>
    <row r="5" spans="1:4" ht="25.9" customHeight="1">
      <c r="A5" s="926" t="s">
        <v>554</v>
      </c>
      <c r="B5" s="750" t="s">
        <v>553</v>
      </c>
      <c r="C5" s="928"/>
      <c r="D5" s="929" t="s">
        <v>552</v>
      </c>
    </row>
    <row r="6" spans="1:4" s="237" customFormat="1" ht="25.9" customHeight="1">
      <c r="A6" s="927"/>
      <c r="B6" s="239" t="s">
        <v>551</v>
      </c>
      <c r="C6" s="238" t="s">
        <v>208</v>
      </c>
      <c r="D6" s="930"/>
    </row>
    <row r="7" spans="1:4" ht="20.25" customHeight="1">
      <c r="A7" s="17" t="s">
        <v>0</v>
      </c>
      <c r="B7" s="17" t="s">
        <v>1</v>
      </c>
      <c r="C7" s="17" t="s">
        <v>2</v>
      </c>
      <c r="D7" s="17" t="s">
        <v>6</v>
      </c>
    </row>
    <row r="8" spans="1:4" ht="40.5" customHeight="1">
      <c r="A8" s="233" t="s">
        <v>550</v>
      </c>
      <c r="B8" s="236">
        <v>15175115</v>
      </c>
      <c r="C8" s="236">
        <v>0</v>
      </c>
      <c r="D8" s="233" t="s">
        <v>549</v>
      </c>
    </row>
    <row r="9" spans="1:4" ht="27" customHeight="1">
      <c r="A9" s="233" t="s">
        <v>548</v>
      </c>
      <c r="B9" s="236">
        <v>40000000</v>
      </c>
      <c r="C9" s="236">
        <v>0</v>
      </c>
      <c r="D9" s="233" t="s">
        <v>547</v>
      </c>
    </row>
    <row r="10" spans="1:4" ht="33" customHeight="1">
      <c r="A10" s="233" t="s">
        <v>546</v>
      </c>
      <c r="B10" s="236">
        <v>21000000</v>
      </c>
      <c r="C10" s="236">
        <v>0</v>
      </c>
      <c r="D10" s="233" t="s">
        <v>546</v>
      </c>
    </row>
    <row r="11" spans="1:4" ht="20.25" customHeight="1">
      <c r="A11" s="233"/>
      <c r="B11" s="232"/>
      <c r="C11" s="232"/>
      <c r="D11" s="232"/>
    </row>
    <row r="12" spans="1:4" ht="20.25" customHeight="1">
      <c r="A12" s="233"/>
      <c r="B12" s="232"/>
      <c r="C12" s="232"/>
      <c r="D12" s="232"/>
    </row>
    <row r="13" spans="1:4" ht="20.25" customHeight="1">
      <c r="A13" s="233"/>
      <c r="B13" s="232"/>
      <c r="C13" s="232"/>
      <c r="D13" s="232"/>
    </row>
    <row r="14" spans="1:4" ht="20.25" customHeight="1">
      <c r="A14" s="233"/>
      <c r="B14" s="232"/>
      <c r="C14" s="232"/>
      <c r="D14" s="232"/>
    </row>
    <row r="15" spans="1:4" ht="20.25" customHeight="1">
      <c r="A15" s="233"/>
      <c r="B15" s="232"/>
      <c r="C15" s="232"/>
      <c r="D15" s="232"/>
    </row>
    <row r="16" spans="1:4" ht="20.25" customHeight="1">
      <c r="A16" s="233"/>
      <c r="B16" s="232"/>
      <c r="C16" s="232"/>
      <c r="D16" s="232"/>
    </row>
    <row r="17" spans="1:4" ht="20.25" customHeight="1">
      <c r="A17" s="233"/>
      <c r="B17" s="232"/>
      <c r="C17" s="232"/>
      <c r="D17" s="232"/>
    </row>
    <row r="18" spans="1:4" ht="20.25" customHeight="1">
      <c r="A18" s="233"/>
      <c r="B18" s="232"/>
      <c r="C18" s="232"/>
      <c r="D18" s="232"/>
    </row>
    <row r="19" spans="1:4" ht="20.25" customHeight="1">
      <c r="A19" s="233"/>
      <c r="B19" s="232"/>
      <c r="C19" s="232"/>
      <c r="D19" s="232"/>
    </row>
    <row r="20" spans="1:4" ht="20.25" customHeight="1">
      <c r="A20" s="233"/>
      <c r="B20" s="232"/>
      <c r="C20" s="232"/>
      <c r="D20" s="232"/>
    </row>
    <row r="21" spans="1:4" ht="20.25" customHeight="1">
      <c r="A21" s="233"/>
      <c r="B21" s="232"/>
      <c r="C21" s="232"/>
      <c r="D21" s="232"/>
    </row>
    <row r="22" spans="1:4" ht="20.25" customHeight="1">
      <c r="A22" s="233"/>
      <c r="B22" s="232"/>
      <c r="C22" s="232"/>
      <c r="D22" s="232"/>
    </row>
    <row r="23" spans="1:4" ht="20.25" customHeight="1">
      <c r="A23" s="235" t="s">
        <v>545</v>
      </c>
      <c r="B23" s="234">
        <f>SUM(B8:B22)</f>
        <v>76175115</v>
      </c>
      <c r="C23" s="232"/>
      <c r="D23" s="232"/>
    </row>
    <row r="24" spans="1:4" ht="20.25" customHeight="1">
      <c r="A24" s="233"/>
      <c r="B24" s="232"/>
      <c r="C24" s="232"/>
      <c r="D24" s="232"/>
    </row>
    <row r="25" spans="1:4">
      <c r="A25" s="12" t="s">
        <v>544</v>
      </c>
    </row>
    <row r="26" spans="1:4">
      <c r="A26" s="5"/>
      <c r="C26" s="6"/>
    </row>
    <row r="27" spans="1:4">
      <c r="A27" s="7"/>
      <c r="C27" s="8"/>
    </row>
  </sheetData>
  <mergeCells count="6">
    <mergeCell ref="A5:A6"/>
    <mergeCell ref="B5:C5"/>
    <mergeCell ref="D5:D6"/>
    <mergeCell ref="A1:D1"/>
    <mergeCell ref="A3:D3"/>
    <mergeCell ref="A4:D4"/>
  </mergeCells>
  <conditionalFormatting sqref="A3">
    <cfRule type="cellIs" dxfId="4" priority="3" stopIfTrue="1" operator="equal">
      <formula>"VAYA A LA HOJA INICIO Y SELECIONE LA UNIDAD RESPONSABLE CORRESPONDIENTE A ESTE INFORME"</formula>
    </cfRule>
  </conditionalFormatting>
  <conditionalFormatting sqref="A4">
    <cfRule type="cellIs" dxfId="3" priority="2" stopIfTrue="1" operator="equal">
      <formula>"VAYA A LA HOJA INICIO Y SELECIONE EL PERIODO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disablePrompts="1" count="1">
    <dataValidation allowBlank="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1"/>
  <sheetViews>
    <sheetView showGridLines="0" view="pageLayout" topLeftCell="A118" zoomScaleNormal="100" zoomScaleSheetLayoutView="100" workbookViewId="0">
      <selection activeCell="A114" sqref="A114"/>
    </sheetView>
  </sheetViews>
  <sheetFormatPr baseColWidth="10" defaultColWidth="9.140625" defaultRowHeight="13.5"/>
  <cols>
    <col min="1" max="1" width="34.7109375" style="1" customWidth="1"/>
    <col min="2" max="2" width="31.140625" style="1" customWidth="1"/>
    <col min="3" max="3" width="30" style="1" customWidth="1"/>
    <col min="4" max="4" width="12.5703125" style="1" bestFit="1" customWidth="1"/>
    <col min="5" max="5" width="18.28515625" style="1" bestFit="1" customWidth="1"/>
    <col min="6" max="7" width="15.7109375" style="1" customWidth="1"/>
    <col min="8" max="16384" width="9.140625" style="1"/>
  </cols>
  <sheetData>
    <row r="1" spans="1:7" ht="35.1" customHeight="1">
      <c r="A1" s="640" t="s">
        <v>784</v>
      </c>
      <c r="B1" s="641"/>
      <c r="C1" s="641"/>
      <c r="D1" s="641"/>
      <c r="E1" s="641"/>
      <c r="F1" s="641"/>
      <c r="G1" s="642"/>
    </row>
    <row r="2" spans="1:7" s="121" customFormat="1" ht="8.25" customHeight="1">
      <c r="A2" s="222"/>
      <c r="B2" s="222"/>
      <c r="C2" s="222"/>
      <c r="D2" s="222"/>
      <c r="E2" s="222"/>
      <c r="F2" s="222"/>
      <c r="G2" s="222"/>
    </row>
    <row r="3" spans="1:7" s="121" customFormat="1" ht="19.5" customHeight="1">
      <c r="A3" s="643" t="s">
        <v>783</v>
      </c>
      <c r="B3" s="644"/>
      <c r="C3" s="644"/>
      <c r="D3" s="644"/>
      <c r="E3" s="644"/>
      <c r="F3" s="644"/>
      <c r="G3" s="645"/>
    </row>
    <row r="4" spans="1:7" s="121" customFormat="1" ht="19.5" customHeight="1">
      <c r="A4" s="643" t="s">
        <v>292</v>
      </c>
      <c r="B4" s="644"/>
      <c r="C4" s="644"/>
      <c r="D4" s="644"/>
      <c r="E4" s="644"/>
      <c r="F4" s="644"/>
      <c r="G4" s="645"/>
    </row>
    <row r="5" spans="1:7" ht="9" customHeight="1"/>
    <row r="6" spans="1:7" ht="19.899999999999999" customHeight="1">
      <c r="A6" s="658" t="s">
        <v>782</v>
      </c>
      <c r="B6" s="658" t="s">
        <v>781</v>
      </c>
      <c r="C6" s="658" t="s">
        <v>552</v>
      </c>
      <c r="D6" s="658" t="s">
        <v>780</v>
      </c>
      <c r="E6" s="750" t="s">
        <v>29</v>
      </c>
      <c r="F6" s="751"/>
      <c r="G6" s="752"/>
    </row>
    <row r="7" spans="1:7" s="122" customFormat="1" ht="36" customHeight="1">
      <c r="A7" s="685"/>
      <c r="B7" s="685"/>
      <c r="C7" s="685"/>
      <c r="D7" s="685"/>
      <c r="E7" s="40" t="s">
        <v>779</v>
      </c>
      <c r="F7" s="40" t="s">
        <v>778</v>
      </c>
      <c r="G7" s="40" t="s">
        <v>777</v>
      </c>
    </row>
    <row r="8" spans="1:7">
      <c r="A8" s="9" t="s">
        <v>0</v>
      </c>
      <c r="B8" s="9" t="s">
        <v>1</v>
      </c>
      <c r="C8" s="9" t="s">
        <v>2</v>
      </c>
      <c r="D8" s="9" t="s">
        <v>6</v>
      </c>
      <c r="E8" s="9" t="s">
        <v>3</v>
      </c>
      <c r="F8" s="9" t="s">
        <v>4</v>
      </c>
      <c r="G8" s="9" t="s">
        <v>5</v>
      </c>
    </row>
    <row r="9" spans="1:7" ht="82.5" customHeight="1">
      <c r="A9" s="248" t="s">
        <v>776</v>
      </c>
      <c r="B9" s="247" t="s">
        <v>775</v>
      </c>
      <c r="C9" s="247" t="s">
        <v>775</v>
      </c>
      <c r="D9" s="10"/>
      <c r="E9" s="254">
        <v>412585</v>
      </c>
      <c r="F9" s="253">
        <v>0</v>
      </c>
      <c r="G9" s="253">
        <v>0</v>
      </c>
    </row>
    <row r="10" spans="1:7" ht="24.75" customHeight="1">
      <c r="A10" s="248" t="s">
        <v>774</v>
      </c>
      <c r="B10" s="247" t="s">
        <v>773</v>
      </c>
      <c r="C10" s="247" t="s">
        <v>773</v>
      </c>
      <c r="D10" s="10"/>
      <c r="E10" s="254">
        <v>412585</v>
      </c>
      <c r="F10" s="253">
        <v>0</v>
      </c>
      <c r="G10" s="253">
        <v>0</v>
      </c>
    </row>
    <row r="11" spans="1:7" ht="35.25" customHeight="1">
      <c r="A11" s="248" t="s">
        <v>772</v>
      </c>
      <c r="B11" s="247" t="s">
        <v>771</v>
      </c>
      <c r="C11" s="247" t="s">
        <v>771</v>
      </c>
      <c r="D11" s="10"/>
      <c r="E11" s="254">
        <v>412585</v>
      </c>
      <c r="F11" s="253">
        <v>0</v>
      </c>
      <c r="G11" s="253">
        <v>0</v>
      </c>
    </row>
    <row r="12" spans="1:7" ht="52.5" customHeight="1">
      <c r="A12" s="248" t="s">
        <v>770</v>
      </c>
      <c r="B12" s="247" t="s">
        <v>769</v>
      </c>
      <c r="C12" s="247" t="s">
        <v>769</v>
      </c>
      <c r="D12" s="10"/>
      <c r="E12" s="254">
        <v>412585</v>
      </c>
      <c r="F12" s="253">
        <v>0</v>
      </c>
      <c r="G12" s="253">
        <v>0</v>
      </c>
    </row>
    <row r="13" spans="1:7" ht="96" customHeight="1">
      <c r="A13" s="248" t="s">
        <v>768</v>
      </c>
      <c r="B13" s="247" t="s">
        <v>767</v>
      </c>
      <c r="C13" s="247" t="s">
        <v>767</v>
      </c>
      <c r="D13" s="10"/>
      <c r="E13" s="254">
        <v>412585</v>
      </c>
      <c r="F13" s="253">
        <v>0</v>
      </c>
      <c r="G13" s="253">
        <v>0</v>
      </c>
    </row>
    <row r="14" spans="1:7" ht="54" customHeight="1">
      <c r="A14" s="248" t="s">
        <v>766</v>
      </c>
      <c r="B14" s="247" t="s">
        <v>765</v>
      </c>
      <c r="C14" s="247" t="s">
        <v>765</v>
      </c>
      <c r="D14" s="10"/>
      <c r="E14" s="254">
        <v>412585</v>
      </c>
      <c r="F14" s="253">
        <v>0</v>
      </c>
      <c r="G14" s="253">
        <v>0</v>
      </c>
    </row>
    <row r="15" spans="1:7" ht="24" customHeight="1">
      <c r="A15" s="248" t="s">
        <v>764</v>
      </c>
      <c r="B15" s="247" t="s">
        <v>763</v>
      </c>
      <c r="C15" s="247" t="s">
        <v>763</v>
      </c>
      <c r="D15" s="10"/>
      <c r="E15" s="254">
        <v>412585</v>
      </c>
      <c r="F15" s="253">
        <v>0</v>
      </c>
      <c r="G15" s="253">
        <v>0</v>
      </c>
    </row>
    <row r="16" spans="1:7" ht="40.5" customHeight="1">
      <c r="A16" s="250" t="s">
        <v>762</v>
      </c>
      <c r="B16" s="252" t="s">
        <v>761</v>
      </c>
      <c r="C16" s="252" t="s">
        <v>761</v>
      </c>
      <c r="D16" s="11"/>
      <c r="E16" s="256">
        <v>412585</v>
      </c>
      <c r="F16" s="255">
        <v>0</v>
      </c>
      <c r="G16" s="255">
        <v>0</v>
      </c>
    </row>
    <row r="17" spans="1:7" ht="30.75" customHeight="1">
      <c r="A17" s="248" t="s">
        <v>760</v>
      </c>
      <c r="B17" s="247" t="s">
        <v>583</v>
      </c>
      <c r="C17" s="247" t="s">
        <v>583</v>
      </c>
      <c r="D17" s="10"/>
      <c r="E17" s="254">
        <v>412585</v>
      </c>
      <c r="F17" s="253">
        <v>0</v>
      </c>
      <c r="G17" s="253">
        <v>0</v>
      </c>
    </row>
    <row r="18" spans="1:7" ht="33.75" customHeight="1">
      <c r="A18" s="248" t="s">
        <v>759</v>
      </c>
      <c r="B18" s="247" t="s">
        <v>758</v>
      </c>
      <c r="C18" s="247" t="s">
        <v>758</v>
      </c>
      <c r="D18" s="10"/>
      <c r="E18" s="254">
        <v>412585</v>
      </c>
      <c r="F18" s="253">
        <v>0</v>
      </c>
      <c r="G18" s="253">
        <v>0</v>
      </c>
    </row>
    <row r="19" spans="1:7" ht="45.75" customHeight="1">
      <c r="A19" s="248" t="s">
        <v>757</v>
      </c>
      <c r="B19" s="247" t="s">
        <v>756</v>
      </c>
      <c r="C19" s="247" t="s">
        <v>756</v>
      </c>
      <c r="D19" s="10"/>
      <c r="E19" s="254">
        <v>412585</v>
      </c>
      <c r="F19" s="253">
        <v>0</v>
      </c>
      <c r="G19" s="253">
        <v>0</v>
      </c>
    </row>
    <row r="20" spans="1:7" ht="37.5" customHeight="1">
      <c r="A20" s="248" t="s">
        <v>755</v>
      </c>
      <c r="B20" s="247" t="s">
        <v>754</v>
      </c>
      <c r="C20" s="247" t="s">
        <v>754</v>
      </c>
      <c r="D20" s="10"/>
      <c r="E20" s="254">
        <v>412585</v>
      </c>
      <c r="F20" s="253">
        <v>0</v>
      </c>
      <c r="G20" s="253">
        <v>0</v>
      </c>
    </row>
    <row r="21" spans="1:7" ht="40.5">
      <c r="A21" s="248" t="s">
        <v>753</v>
      </c>
      <c r="B21" s="247" t="s">
        <v>752</v>
      </c>
      <c r="C21" s="247" t="s">
        <v>752</v>
      </c>
      <c r="D21" s="10"/>
      <c r="E21" s="254">
        <v>412585</v>
      </c>
      <c r="F21" s="253">
        <v>0</v>
      </c>
      <c r="G21" s="253">
        <v>0</v>
      </c>
    </row>
    <row r="22" spans="1:7" ht="40.5">
      <c r="A22" s="248" t="s">
        <v>751</v>
      </c>
      <c r="B22" s="247" t="s">
        <v>750</v>
      </c>
      <c r="C22" s="247" t="s">
        <v>750</v>
      </c>
      <c r="D22" s="10"/>
      <c r="E22" s="254">
        <v>412585</v>
      </c>
      <c r="F22" s="253">
        <v>0</v>
      </c>
      <c r="G22" s="253">
        <v>0</v>
      </c>
    </row>
    <row r="23" spans="1:7" ht="27">
      <c r="A23" s="248" t="s">
        <v>749</v>
      </c>
      <c r="B23" s="247" t="s">
        <v>748</v>
      </c>
      <c r="C23" s="247" t="s">
        <v>748</v>
      </c>
      <c r="D23" s="10"/>
      <c r="E23" s="254">
        <v>412585</v>
      </c>
      <c r="F23" s="253">
        <v>0</v>
      </c>
      <c r="G23" s="253">
        <v>0</v>
      </c>
    </row>
    <row r="24" spans="1:7" ht="40.5">
      <c r="A24" s="248" t="s">
        <v>747</v>
      </c>
      <c r="B24" s="247" t="s">
        <v>746</v>
      </c>
      <c r="C24" s="247" t="s">
        <v>746</v>
      </c>
      <c r="D24" s="10"/>
      <c r="E24" s="254">
        <v>412585</v>
      </c>
      <c r="F24" s="253">
        <v>0</v>
      </c>
      <c r="G24" s="253">
        <v>0</v>
      </c>
    </row>
    <row r="25" spans="1:7" ht="51.75" customHeight="1">
      <c r="A25" s="248" t="s">
        <v>745</v>
      </c>
      <c r="B25" s="247" t="s">
        <v>744</v>
      </c>
      <c r="C25" s="247" t="s">
        <v>744</v>
      </c>
      <c r="D25" s="10"/>
      <c r="E25" s="254">
        <v>412585</v>
      </c>
      <c r="F25" s="253">
        <v>0</v>
      </c>
      <c r="G25" s="253">
        <v>0</v>
      </c>
    </row>
    <row r="26" spans="1:7" ht="27" customHeight="1">
      <c r="A26" s="248" t="s">
        <v>743</v>
      </c>
      <c r="B26" s="247" t="s">
        <v>742</v>
      </c>
      <c r="C26" s="247" t="s">
        <v>742</v>
      </c>
      <c r="D26" s="10"/>
      <c r="E26" s="254">
        <v>412585</v>
      </c>
      <c r="F26" s="253">
        <v>0</v>
      </c>
      <c r="G26" s="253">
        <v>0</v>
      </c>
    </row>
    <row r="27" spans="1:7" ht="45" customHeight="1">
      <c r="A27" s="250" t="s">
        <v>741</v>
      </c>
      <c r="B27" s="252" t="s">
        <v>740</v>
      </c>
      <c r="C27" s="252" t="s">
        <v>740</v>
      </c>
      <c r="D27" s="11"/>
      <c r="E27" s="256">
        <v>412585</v>
      </c>
      <c r="F27" s="255">
        <v>0</v>
      </c>
      <c r="G27" s="255">
        <v>0</v>
      </c>
    </row>
    <row r="28" spans="1:7" ht="48" customHeight="1">
      <c r="A28" s="248" t="s">
        <v>739</v>
      </c>
      <c r="B28" s="247" t="s">
        <v>738</v>
      </c>
      <c r="C28" s="247" t="s">
        <v>738</v>
      </c>
      <c r="D28" s="10"/>
      <c r="E28" s="254">
        <v>412585</v>
      </c>
      <c r="F28" s="253">
        <v>0</v>
      </c>
      <c r="G28" s="253">
        <v>0</v>
      </c>
    </row>
    <row r="29" spans="1:7" ht="66" customHeight="1">
      <c r="A29" s="248" t="s">
        <v>737</v>
      </c>
      <c r="B29" s="247" t="s">
        <v>736</v>
      </c>
      <c r="C29" s="247" t="s">
        <v>736</v>
      </c>
      <c r="D29" s="10"/>
      <c r="E29" s="254">
        <v>412585</v>
      </c>
      <c r="F29" s="253">
        <v>0</v>
      </c>
      <c r="G29" s="253">
        <v>0</v>
      </c>
    </row>
    <row r="30" spans="1:7" ht="59.25" customHeight="1">
      <c r="A30" s="248" t="s">
        <v>735</v>
      </c>
      <c r="B30" s="247" t="s">
        <v>734</v>
      </c>
      <c r="C30" s="247" t="s">
        <v>734</v>
      </c>
      <c r="D30" s="10"/>
      <c r="E30" s="254">
        <v>412585</v>
      </c>
      <c r="F30" s="253">
        <v>0</v>
      </c>
      <c r="G30" s="253">
        <v>0</v>
      </c>
    </row>
    <row r="31" spans="1:7" ht="71.25" customHeight="1">
      <c r="A31" s="248" t="s">
        <v>733</v>
      </c>
      <c r="B31" s="247" t="s">
        <v>732</v>
      </c>
      <c r="C31" s="247" t="s">
        <v>732</v>
      </c>
      <c r="D31" s="10"/>
      <c r="E31" s="254">
        <v>412585</v>
      </c>
      <c r="F31" s="253">
        <v>0</v>
      </c>
      <c r="G31" s="253">
        <v>0</v>
      </c>
    </row>
    <row r="32" spans="1:7" ht="53.25" customHeight="1">
      <c r="A32" s="248" t="s">
        <v>731</v>
      </c>
      <c r="B32" s="247" t="s">
        <v>730</v>
      </c>
      <c r="C32" s="247" t="s">
        <v>730</v>
      </c>
      <c r="D32" s="10"/>
      <c r="E32" s="254">
        <v>412585</v>
      </c>
      <c r="F32" s="253">
        <v>0</v>
      </c>
      <c r="G32" s="253">
        <v>0</v>
      </c>
    </row>
    <row r="33" spans="1:7" ht="61.5" customHeight="1">
      <c r="A33" s="248" t="s">
        <v>729</v>
      </c>
      <c r="B33" s="247" t="s">
        <v>728</v>
      </c>
      <c r="C33" s="247" t="s">
        <v>728</v>
      </c>
      <c r="D33" s="10"/>
      <c r="E33" s="254">
        <v>412585</v>
      </c>
      <c r="F33" s="253">
        <v>0</v>
      </c>
      <c r="G33" s="253">
        <v>0</v>
      </c>
    </row>
    <row r="34" spans="1:7" ht="28.5" customHeight="1">
      <c r="A34" s="248" t="s">
        <v>727</v>
      </c>
      <c r="B34" s="247" t="s">
        <v>726</v>
      </c>
      <c r="C34" s="247" t="s">
        <v>726</v>
      </c>
      <c r="D34" s="10"/>
      <c r="E34" s="254">
        <v>412585</v>
      </c>
      <c r="F34" s="253">
        <v>0</v>
      </c>
      <c r="G34" s="253">
        <v>0</v>
      </c>
    </row>
    <row r="35" spans="1:7" ht="30.75" customHeight="1">
      <c r="A35" s="250" t="s">
        <v>725</v>
      </c>
      <c r="B35" s="252" t="s">
        <v>724</v>
      </c>
      <c r="C35" s="252" t="s">
        <v>724</v>
      </c>
      <c r="D35" s="11"/>
      <c r="E35" s="256">
        <v>412585</v>
      </c>
      <c r="F35" s="255">
        <v>0</v>
      </c>
      <c r="G35" s="255">
        <v>0</v>
      </c>
    </row>
    <row r="36" spans="1:7" ht="39" customHeight="1">
      <c r="A36" s="248" t="s">
        <v>723</v>
      </c>
      <c r="B36" s="247" t="s">
        <v>722</v>
      </c>
      <c r="C36" s="247" t="s">
        <v>722</v>
      </c>
      <c r="D36" s="10"/>
      <c r="E36" s="254">
        <v>412585</v>
      </c>
      <c r="F36" s="253">
        <v>0</v>
      </c>
      <c r="G36" s="253">
        <v>0</v>
      </c>
    </row>
    <row r="37" spans="1:7" ht="48.75" customHeight="1">
      <c r="A37" s="248" t="s">
        <v>721</v>
      </c>
      <c r="B37" s="247" t="s">
        <v>720</v>
      </c>
      <c r="C37" s="247" t="s">
        <v>720</v>
      </c>
      <c r="D37" s="10"/>
      <c r="E37" s="254">
        <v>412585</v>
      </c>
      <c r="F37" s="253">
        <v>0</v>
      </c>
      <c r="G37" s="253">
        <v>0</v>
      </c>
    </row>
    <row r="38" spans="1:7" ht="41.25" customHeight="1">
      <c r="A38" s="248" t="s">
        <v>719</v>
      </c>
      <c r="B38" s="247" t="s">
        <v>718</v>
      </c>
      <c r="C38" s="247" t="s">
        <v>718</v>
      </c>
      <c r="D38" s="10"/>
      <c r="E38" s="249">
        <v>412585</v>
      </c>
      <c r="F38" s="248">
        <v>0</v>
      </c>
      <c r="G38" s="248">
        <v>0</v>
      </c>
    </row>
    <row r="39" spans="1:7" ht="62.25" customHeight="1">
      <c r="A39" s="248" t="s">
        <v>717</v>
      </c>
      <c r="B39" s="247" t="s">
        <v>716</v>
      </c>
      <c r="C39" s="247" t="s">
        <v>716</v>
      </c>
      <c r="D39" s="10"/>
      <c r="E39" s="249">
        <v>412585</v>
      </c>
      <c r="F39" s="248">
        <v>0</v>
      </c>
      <c r="G39" s="248">
        <v>0</v>
      </c>
    </row>
    <row r="40" spans="1:7" ht="45" customHeight="1">
      <c r="A40" s="248" t="s">
        <v>715</v>
      </c>
      <c r="B40" s="247" t="s">
        <v>714</v>
      </c>
      <c r="C40" s="247" t="s">
        <v>714</v>
      </c>
      <c r="D40" s="10"/>
      <c r="E40" s="249">
        <v>412585</v>
      </c>
      <c r="F40" s="248">
        <v>0</v>
      </c>
      <c r="G40" s="248">
        <v>0</v>
      </c>
    </row>
    <row r="41" spans="1:7" ht="34.5" customHeight="1">
      <c r="A41" s="248" t="s">
        <v>713</v>
      </c>
      <c r="B41" s="247" t="s">
        <v>712</v>
      </c>
      <c r="C41" s="247" t="s">
        <v>712</v>
      </c>
      <c r="D41" s="10"/>
      <c r="E41" s="249">
        <v>412585</v>
      </c>
      <c r="F41" s="248">
        <v>0</v>
      </c>
      <c r="G41" s="248">
        <v>0</v>
      </c>
    </row>
    <row r="42" spans="1:7" ht="51" customHeight="1">
      <c r="A42" s="248" t="s">
        <v>711</v>
      </c>
      <c r="B42" s="247" t="s">
        <v>710</v>
      </c>
      <c r="C42" s="247" t="s">
        <v>710</v>
      </c>
      <c r="D42" s="10"/>
      <c r="E42" s="249">
        <v>412585</v>
      </c>
      <c r="F42" s="248">
        <v>0</v>
      </c>
      <c r="G42" s="248">
        <v>0</v>
      </c>
    </row>
    <row r="43" spans="1:7" ht="45.75" customHeight="1">
      <c r="A43" s="248" t="s">
        <v>709</v>
      </c>
      <c r="B43" s="247" t="s">
        <v>708</v>
      </c>
      <c r="C43" s="247" t="s">
        <v>708</v>
      </c>
      <c r="D43" s="10"/>
      <c r="E43" s="249">
        <v>412585</v>
      </c>
      <c r="F43" s="248">
        <v>0</v>
      </c>
      <c r="G43" s="248">
        <v>0</v>
      </c>
    </row>
    <row r="44" spans="1:7" ht="49.5" customHeight="1">
      <c r="A44" s="250" t="s">
        <v>707</v>
      </c>
      <c r="B44" s="252" t="s">
        <v>706</v>
      </c>
      <c r="C44" s="252" t="s">
        <v>706</v>
      </c>
      <c r="D44" s="11"/>
      <c r="E44" s="251">
        <v>412585</v>
      </c>
      <c r="F44" s="250">
        <v>0</v>
      </c>
      <c r="G44" s="250">
        <v>0</v>
      </c>
    </row>
    <row r="45" spans="1:7" ht="65.25" customHeight="1">
      <c r="A45" s="248" t="s">
        <v>705</v>
      </c>
      <c r="B45" s="247" t="s">
        <v>704</v>
      </c>
      <c r="C45" s="247" t="s">
        <v>704</v>
      </c>
      <c r="D45" s="10"/>
      <c r="E45" s="249">
        <v>412585</v>
      </c>
      <c r="F45" s="248">
        <v>0</v>
      </c>
      <c r="G45" s="248">
        <v>0</v>
      </c>
    </row>
    <row r="46" spans="1:7" ht="83.25" customHeight="1">
      <c r="A46" s="248" t="s">
        <v>703</v>
      </c>
      <c r="B46" s="247" t="s">
        <v>702</v>
      </c>
      <c r="C46" s="247" t="s">
        <v>702</v>
      </c>
      <c r="D46" s="10"/>
      <c r="E46" s="249">
        <v>412585</v>
      </c>
      <c r="F46" s="248">
        <v>0</v>
      </c>
      <c r="G46" s="248">
        <v>0</v>
      </c>
    </row>
    <row r="47" spans="1:7" ht="64.5" customHeight="1">
      <c r="A47" s="248" t="s">
        <v>701</v>
      </c>
      <c r="B47" s="247" t="s">
        <v>700</v>
      </c>
      <c r="C47" s="247" t="s">
        <v>700</v>
      </c>
      <c r="D47" s="10"/>
      <c r="E47" s="249">
        <v>412585</v>
      </c>
      <c r="F47" s="248">
        <v>0</v>
      </c>
      <c r="G47" s="248">
        <v>0</v>
      </c>
    </row>
    <row r="48" spans="1:7" ht="56.25" customHeight="1">
      <c r="A48" s="248" t="s">
        <v>699</v>
      </c>
      <c r="B48" s="247" t="s">
        <v>698</v>
      </c>
      <c r="C48" s="247" t="s">
        <v>698</v>
      </c>
      <c r="D48" s="10"/>
      <c r="E48" s="249">
        <v>412585</v>
      </c>
      <c r="F48" s="248">
        <v>0</v>
      </c>
      <c r="G48" s="248">
        <v>0</v>
      </c>
    </row>
    <row r="49" spans="1:7" ht="113.25" customHeight="1">
      <c r="A49" s="248" t="s">
        <v>697</v>
      </c>
      <c r="B49" s="247" t="s">
        <v>696</v>
      </c>
      <c r="C49" s="247" t="s">
        <v>696</v>
      </c>
      <c r="D49" s="10"/>
      <c r="E49" s="249">
        <v>412585</v>
      </c>
      <c r="F49" s="248">
        <v>0</v>
      </c>
      <c r="G49" s="248">
        <v>0</v>
      </c>
    </row>
    <row r="50" spans="1:7" ht="41.25" customHeight="1">
      <c r="A50" s="250" t="s">
        <v>695</v>
      </c>
      <c r="B50" s="252" t="s">
        <v>694</v>
      </c>
      <c r="C50" s="252" t="s">
        <v>694</v>
      </c>
      <c r="D50" s="11"/>
      <c r="E50" s="251">
        <v>412585</v>
      </c>
      <c r="F50" s="250">
        <v>0</v>
      </c>
      <c r="G50" s="250">
        <v>0</v>
      </c>
    </row>
    <row r="51" spans="1:7" ht="58.5" customHeight="1">
      <c r="A51" s="248" t="s">
        <v>693</v>
      </c>
      <c r="B51" s="247" t="s">
        <v>692</v>
      </c>
      <c r="C51" s="247" t="s">
        <v>692</v>
      </c>
      <c r="D51" s="10"/>
      <c r="E51" s="249">
        <v>412585</v>
      </c>
      <c r="F51" s="248">
        <v>0</v>
      </c>
      <c r="G51" s="248">
        <v>0</v>
      </c>
    </row>
    <row r="52" spans="1:7" ht="60.75" customHeight="1">
      <c r="A52" s="248" t="s">
        <v>691</v>
      </c>
      <c r="B52" s="247" t="s">
        <v>690</v>
      </c>
      <c r="C52" s="247" t="s">
        <v>690</v>
      </c>
      <c r="D52" s="10"/>
      <c r="E52" s="249">
        <v>412585</v>
      </c>
      <c r="F52" s="248">
        <v>0</v>
      </c>
      <c r="G52" s="248">
        <v>0</v>
      </c>
    </row>
    <row r="53" spans="1:7" ht="57.75" customHeight="1">
      <c r="A53" s="248" t="s">
        <v>689</v>
      </c>
      <c r="B53" s="247" t="s">
        <v>688</v>
      </c>
      <c r="C53" s="247" t="s">
        <v>688</v>
      </c>
      <c r="D53" s="10"/>
      <c r="E53" s="249">
        <v>412585</v>
      </c>
      <c r="F53" s="248">
        <v>0</v>
      </c>
      <c r="G53" s="248">
        <v>0</v>
      </c>
    </row>
    <row r="54" spans="1:7" ht="63" customHeight="1">
      <c r="A54" s="248" t="s">
        <v>687</v>
      </c>
      <c r="B54" s="247" t="s">
        <v>686</v>
      </c>
      <c r="C54" s="247" t="s">
        <v>686</v>
      </c>
      <c r="D54" s="10"/>
      <c r="E54" s="249">
        <v>412585</v>
      </c>
      <c r="F54" s="248">
        <v>0</v>
      </c>
      <c r="G54" s="248">
        <v>0</v>
      </c>
    </row>
    <row r="55" spans="1:7" ht="42" customHeight="1">
      <c r="A55" s="248" t="s">
        <v>685</v>
      </c>
      <c r="B55" s="247" t="s">
        <v>684</v>
      </c>
      <c r="C55" s="247" t="s">
        <v>684</v>
      </c>
      <c r="D55" s="10"/>
      <c r="E55" s="249">
        <v>412585</v>
      </c>
      <c r="F55" s="248">
        <v>0</v>
      </c>
      <c r="G55" s="248">
        <v>0</v>
      </c>
    </row>
    <row r="56" spans="1:7" ht="64.5" customHeight="1">
      <c r="A56" s="248" t="s">
        <v>683</v>
      </c>
      <c r="B56" s="247" t="s">
        <v>682</v>
      </c>
      <c r="C56" s="247" t="s">
        <v>682</v>
      </c>
      <c r="D56" s="10"/>
      <c r="E56" s="249">
        <v>412585</v>
      </c>
      <c r="F56" s="248">
        <v>0</v>
      </c>
      <c r="G56" s="248">
        <v>0</v>
      </c>
    </row>
    <row r="57" spans="1:7" ht="46.5" customHeight="1">
      <c r="A57" s="250" t="s">
        <v>681</v>
      </c>
      <c r="B57" s="252" t="s">
        <v>680</v>
      </c>
      <c r="C57" s="252" t="s">
        <v>680</v>
      </c>
      <c r="D57" s="11"/>
      <c r="E57" s="251">
        <v>412585</v>
      </c>
      <c r="F57" s="250">
        <v>0</v>
      </c>
      <c r="G57" s="250">
        <v>0</v>
      </c>
    </row>
    <row r="58" spans="1:7" ht="60.75" customHeight="1">
      <c r="A58" s="248" t="s">
        <v>679</v>
      </c>
      <c r="B58" s="247" t="s">
        <v>678</v>
      </c>
      <c r="C58" s="247" t="s">
        <v>678</v>
      </c>
      <c r="D58" s="10"/>
      <c r="E58" s="249">
        <v>412585</v>
      </c>
      <c r="F58" s="248">
        <v>0</v>
      </c>
      <c r="G58" s="248">
        <v>0</v>
      </c>
    </row>
    <row r="59" spans="1:7" ht="58.5" customHeight="1">
      <c r="A59" s="248" t="s">
        <v>677</v>
      </c>
      <c r="B59" s="247" t="s">
        <v>676</v>
      </c>
      <c r="C59" s="247" t="s">
        <v>676</v>
      </c>
      <c r="D59" s="10"/>
      <c r="E59" s="249">
        <v>412585</v>
      </c>
      <c r="F59" s="248">
        <v>0</v>
      </c>
      <c r="G59" s="248">
        <v>0</v>
      </c>
    </row>
    <row r="60" spans="1:7" ht="20.25" customHeight="1">
      <c r="A60" s="248" t="s">
        <v>675</v>
      </c>
      <c r="B60" s="247" t="s">
        <v>674</v>
      </c>
      <c r="C60" s="247" t="s">
        <v>674</v>
      </c>
      <c r="D60" s="10"/>
      <c r="E60" s="249">
        <v>412585</v>
      </c>
      <c r="F60" s="248">
        <v>0</v>
      </c>
      <c r="G60" s="248">
        <v>0</v>
      </c>
    </row>
    <row r="61" spans="1:7" ht="42" customHeight="1">
      <c r="A61" s="248" t="s">
        <v>673</v>
      </c>
      <c r="B61" s="247" t="s">
        <v>672</v>
      </c>
      <c r="C61" s="247" t="s">
        <v>672</v>
      </c>
      <c r="D61" s="10"/>
      <c r="E61" s="249">
        <v>412585</v>
      </c>
      <c r="F61" s="248">
        <v>0</v>
      </c>
      <c r="G61" s="248">
        <v>0</v>
      </c>
    </row>
    <row r="62" spans="1:7" ht="23.25" customHeight="1">
      <c r="A62" s="248" t="s">
        <v>671</v>
      </c>
      <c r="B62" s="247" t="s">
        <v>670</v>
      </c>
      <c r="C62" s="247" t="s">
        <v>670</v>
      </c>
      <c r="D62" s="10"/>
      <c r="E62" s="249">
        <v>412585</v>
      </c>
      <c r="F62" s="248">
        <v>0</v>
      </c>
      <c r="G62" s="248">
        <v>0</v>
      </c>
    </row>
    <row r="63" spans="1:7" ht="48.75" customHeight="1">
      <c r="A63" s="248" t="s">
        <v>669</v>
      </c>
      <c r="B63" s="247" t="s">
        <v>668</v>
      </c>
      <c r="C63" s="247" t="s">
        <v>668</v>
      </c>
      <c r="D63" s="10"/>
      <c r="E63" s="249">
        <v>412585</v>
      </c>
      <c r="F63" s="248">
        <v>0</v>
      </c>
      <c r="G63" s="248">
        <v>0</v>
      </c>
    </row>
    <row r="64" spans="1:7" ht="48" customHeight="1">
      <c r="A64" s="248" t="s">
        <v>667</v>
      </c>
      <c r="B64" s="247" t="s">
        <v>666</v>
      </c>
      <c r="C64" s="247" t="s">
        <v>666</v>
      </c>
      <c r="D64" s="10"/>
      <c r="E64" s="249">
        <v>412585</v>
      </c>
      <c r="F64" s="248">
        <v>0</v>
      </c>
      <c r="G64" s="248">
        <v>0</v>
      </c>
    </row>
    <row r="65" spans="1:7" ht="66.75" customHeight="1">
      <c r="A65" s="248" t="s">
        <v>665</v>
      </c>
      <c r="B65" s="247" t="s">
        <v>664</v>
      </c>
      <c r="C65" s="247" t="s">
        <v>664</v>
      </c>
      <c r="D65" s="10"/>
      <c r="E65" s="249">
        <v>412585</v>
      </c>
      <c r="F65" s="248">
        <v>0</v>
      </c>
      <c r="G65" s="248">
        <v>0</v>
      </c>
    </row>
    <row r="66" spans="1:7" ht="48.75" customHeight="1">
      <c r="A66" s="250" t="s">
        <v>663</v>
      </c>
      <c r="B66" s="252" t="s">
        <v>662</v>
      </c>
      <c r="C66" s="252" t="s">
        <v>662</v>
      </c>
      <c r="D66" s="11"/>
      <c r="E66" s="251">
        <v>412585</v>
      </c>
      <c r="F66" s="250">
        <v>0</v>
      </c>
      <c r="G66" s="250">
        <v>0</v>
      </c>
    </row>
    <row r="67" spans="1:7" ht="51.75" customHeight="1">
      <c r="A67" s="248" t="s">
        <v>661</v>
      </c>
      <c r="B67" s="247" t="s">
        <v>660</v>
      </c>
      <c r="C67" s="247" t="s">
        <v>660</v>
      </c>
      <c r="D67" s="10"/>
      <c r="E67" s="249">
        <v>412585</v>
      </c>
      <c r="F67" s="248">
        <v>0</v>
      </c>
      <c r="G67" s="248">
        <v>0</v>
      </c>
    </row>
    <row r="68" spans="1:7" ht="59.25" customHeight="1">
      <c r="A68" s="248" t="s">
        <v>659</v>
      </c>
      <c r="B68" s="247" t="s">
        <v>658</v>
      </c>
      <c r="C68" s="247" t="s">
        <v>658</v>
      </c>
      <c r="D68" s="10"/>
      <c r="E68" s="249">
        <v>412585</v>
      </c>
      <c r="F68" s="248">
        <v>0</v>
      </c>
      <c r="G68" s="248">
        <v>0</v>
      </c>
    </row>
    <row r="69" spans="1:7" ht="59.25" customHeight="1">
      <c r="A69" s="248" t="s">
        <v>657</v>
      </c>
      <c r="B69" s="247" t="s">
        <v>656</v>
      </c>
      <c r="C69" s="247" t="s">
        <v>656</v>
      </c>
      <c r="D69" s="10"/>
      <c r="E69" s="249">
        <v>412585</v>
      </c>
      <c r="F69" s="248">
        <v>0</v>
      </c>
      <c r="G69" s="248">
        <v>0</v>
      </c>
    </row>
    <row r="70" spans="1:7" ht="84" customHeight="1">
      <c r="A70" s="248" t="s">
        <v>655</v>
      </c>
      <c r="B70" s="247" t="s">
        <v>654</v>
      </c>
      <c r="C70" s="247" t="s">
        <v>654</v>
      </c>
      <c r="D70" s="10"/>
      <c r="E70" s="249">
        <v>412585</v>
      </c>
      <c r="F70" s="248">
        <v>0</v>
      </c>
      <c r="G70" s="248">
        <v>0</v>
      </c>
    </row>
    <row r="71" spans="1:7" ht="44.25" customHeight="1">
      <c r="A71" s="248" t="s">
        <v>653</v>
      </c>
      <c r="B71" s="247" t="s">
        <v>652</v>
      </c>
      <c r="C71" s="247" t="s">
        <v>652</v>
      </c>
      <c r="D71" s="10"/>
      <c r="E71" s="249">
        <v>412585</v>
      </c>
      <c r="F71" s="248">
        <v>0</v>
      </c>
      <c r="G71" s="248">
        <v>0</v>
      </c>
    </row>
    <row r="72" spans="1:7" ht="42" customHeight="1">
      <c r="A72" s="248" t="s">
        <v>651</v>
      </c>
      <c r="B72" s="247" t="s">
        <v>650</v>
      </c>
      <c r="C72" s="247" t="s">
        <v>650</v>
      </c>
      <c r="D72" s="10"/>
      <c r="E72" s="249">
        <v>412585</v>
      </c>
      <c r="F72" s="248">
        <v>0</v>
      </c>
      <c r="G72" s="248">
        <v>0</v>
      </c>
    </row>
    <row r="73" spans="1:7" ht="27">
      <c r="A73" s="248" t="s">
        <v>649</v>
      </c>
      <c r="B73" s="247" t="s">
        <v>648</v>
      </c>
      <c r="C73" s="247" t="s">
        <v>648</v>
      </c>
      <c r="D73" s="10"/>
      <c r="E73" s="249">
        <v>412585</v>
      </c>
      <c r="F73" s="248">
        <v>0</v>
      </c>
      <c r="G73" s="248">
        <v>0</v>
      </c>
    </row>
    <row r="74" spans="1:7" ht="44.25" customHeight="1">
      <c r="A74" s="250" t="s">
        <v>647</v>
      </c>
      <c r="B74" s="252" t="s">
        <v>646</v>
      </c>
      <c r="C74" s="252" t="s">
        <v>646</v>
      </c>
      <c r="D74" s="11"/>
      <c r="E74" s="251">
        <v>412585</v>
      </c>
      <c r="F74" s="250">
        <v>0</v>
      </c>
      <c r="G74" s="250">
        <v>0</v>
      </c>
    </row>
    <row r="75" spans="1:7" ht="40.5" customHeight="1">
      <c r="A75" s="248" t="s">
        <v>645</v>
      </c>
      <c r="B75" s="247" t="s">
        <v>644</v>
      </c>
      <c r="C75" s="247" t="s">
        <v>644</v>
      </c>
      <c r="D75" s="10"/>
      <c r="E75" s="249">
        <v>412585</v>
      </c>
      <c r="F75" s="248">
        <v>0</v>
      </c>
      <c r="G75" s="248">
        <v>0</v>
      </c>
    </row>
    <row r="76" spans="1:7" ht="23.25" customHeight="1">
      <c r="A76" s="248" t="s">
        <v>643</v>
      </c>
      <c r="B76" s="247" t="s">
        <v>639</v>
      </c>
      <c r="C76" s="247" t="s">
        <v>639</v>
      </c>
      <c r="D76" s="10"/>
      <c r="E76" s="249">
        <v>412585</v>
      </c>
      <c r="F76" s="248">
        <v>0</v>
      </c>
      <c r="G76" s="248">
        <v>0</v>
      </c>
    </row>
    <row r="77" spans="1:7" ht="27" customHeight="1">
      <c r="A77" s="248" t="s">
        <v>642</v>
      </c>
      <c r="B77" s="247" t="s">
        <v>641</v>
      </c>
      <c r="C77" s="247" t="s">
        <v>641</v>
      </c>
      <c r="D77" s="10"/>
      <c r="E77" s="249">
        <v>412585</v>
      </c>
      <c r="F77" s="248">
        <v>0</v>
      </c>
      <c r="G77" s="248">
        <v>0</v>
      </c>
    </row>
    <row r="78" spans="1:7" ht="30" customHeight="1">
      <c r="A78" s="248" t="s">
        <v>640</v>
      </c>
      <c r="B78" s="247" t="s">
        <v>639</v>
      </c>
      <c r="C78" s="247" t="s">
        <v>639</v>
      </c>
      <c r="D78" s="10"/>
      <c r="E78" s="249">
        <v>412585</v>
      </c>
      <c r="F78" s="248">
        <v>0</v>
      </c>
      <c r="G78" s="248">
        <v>0</v>
      </c>
    </row>
    <row r="79" spans="1:7" ht="45.75" customHeight="1">
      <c r="A79" s="248" t="s">
        <v>638</v>
      </c>
      <c r="B79" s="247" t="s">
        <v>637</v>
      </c>
      <c r="C79" s="247" t="s">
        <v>637</v>
      </c>
      <c r="D79" s="10"/>
      <c r="E79" s="249">
        <v>412585</v>
      </c>
      <c r="F79" s="248">
        <v>0</v>
      </c>
      <c r="G79" s="248">
        <v>0</v>
      </c>
    </row>
    <row r="80" spans="1:7" ht="66.75" customHeight="1">
      <c r="A80" s="248" t="s">
        <v>636</v>
      </c>
      <c r="B80" s="247" t="s">
        <v>635</v>
      </c>
      <c r="C80" s="247" t="s">
        <v>635</v>
      </c>
      <c r="D80" s="10"/>
      <c r="E80" s="249">
        <v>412585</v>
      </c>
      <c r="F80" s="248">
        <v>0</v>
      </c>
      <c r="G80" s="248">
        <v>0</v>
      </c>
    </row>
    <row r="81" spans="1:7" ht="74.25" customHeight="1">
      <c r="A81" s="248" t="s">
        <v>634</v>
      </c>
      <c r="B81" s="247" t="s">
        <v>633</v>
      </c>
      <c r="C81" s="247" t="s">
        <v>633</v>
      </c>
      <c r="D81" s="10"/>
      <c r="E81" s="249">
        <v>412585</v>
      </c>
      <c r="F81" s="248">
        <v>0</v>
      </c>
      <c r="G81" s="248">
        <v>0</v>
      </c>
    </row>
    <row r="82" spans="1:7" ht="57.75" customHeight="1">
      <c r="A82" s="248" t="s">
        <v>632</v>
      </c>
      <c r="B82" s="247" t="s">
        <v>631</v>
      </c>
      <c r="C82" s="247" t="s">
        <v>631</v>
      </c>
      <c r="D82" s="10"/>
      <c r="E82" s="249">
        <v>412585</v>
      </c>
      <c r="F82" s="248">
        <v>0</v>
      </c>
      <c r="G82" s="248">
        <v>0</v>
      </c>
    </row>
    <row r="83" spans="1:7" ht="45.75" customHeight="1">
      <c r="A83" s="250" t="s">
        <v>630</v>
      </c>
      <c r="B83" s="252" t="s">
        <v>629</v>
      </c>
      <c r="C83" s="252" t="s">
        <v>629</v>
      </c>
      <c r="D83" s="11"/>
      <c r="E83" s="251">
        <v>412585</v>
      </c>
      <c r="F83" s="250">
        <v>0</v>
      </c>
      <c r="G83" s="250">
        <v>0</v>
      </c>
    </row>
    <row r="84" spans="1:7" ht="45" customHeight="1">
      <c r="A84" s="248" t="s">
        <v>628</v>
      </c>
      <c r="B84" s="247" t="s">
        <v>627</v>
      </c>
      <c r="C84" s="247" t="s">
        <v>627</v>
      </c>
      <c r="D84" s="10"/>
      <c r="E84" s="249">
        <v>412585</v>
      </c>
      <c r="F84" s="248">
        <v>0</v>
      </c>
      <c r="G84" s="248">
        <v>0</v>
      </c>
    </row>
    <row r="85" spans="1:7" ht="64.5" customHeight="1">
      <c r="A85" s="248" t="s">
        <v>626</v>
      </c>
      <c r="B85" s="247" t="s">
        <v>625</v>
      </c>
      <c r="C85" s="247" t="s">
        <v>625</v>
      </c>
      <c r="D85" s="10"/>
      <c r="E85" s="249">
        <v>412585</v>
      </c>
      <c r="F85" s="248">
        <v>0</v>
      </c>
      <c r="G85" s="248">
        <v>0</v>
      </c>
    </row>
    <row r="86" spans="1:7" ht="73.5" customHeight="1">
      <c r="A86" s="248" t="s">
        <v>624</v>
      </c>
      <c r="B86" s="247" t="s">
        <v>623</v>
      </c>
      <c r="C86" s="247" t="s">
        <v>623</v>
      </c>
      <c r="D86" s="10"/>
      <c r="E86" s="249">
        <v>412585</v>
      </c>
      <c r="F86" s="248">
        <v>0</v>
      </c>
      <c r="G86" s="248">
        <v>0</v>
      </c>
    </row>
    <row r="87" spans="1:7" ht="51" customHeight="1">
      <c r="A87" s="248" t="s">
        <v>622</v>
      </c>
      <c r="B87" s="247" t="s">
        <v>621</v>
      </c>
      <c r="C87" s="247" t="s">
        <v>621</v>
      </c>
      <c r="D87" s="10"/>
      <c r="E87" s="249">
        <v>412585</v>
      </c>
      <c r="F87" s="248">
        <v>0</v>
      </c>
      <c r="G87" s="248">
        <v>0</v>
      </c>
    </row>
    <row r="88" spans="1:7" ht="67.5" customHeight="1">
      <c r="A88" s="248" t="s">
        <v>620</v>
      </c>
      <c r="B88" s="247" t="s">
        <v>619</v>
      </c>
      <c r="C88" s="247" t="s">
        <v>619</v>
      </c>
      <c r="D88" s="10"/>
      <c r="E88" s="249">
        <v>412585</v>
      </c>
      <c r="F88" s="248">
        <v>0</v>
      </c>
      <c r="G88" s="248">
        <v>0</v>
      </c>
    </row>
    <row r="89" spans="1:7" ht="42" customHeight="1">
      <c r="A89" s="248" t="s">
        <v>618</v>
      </c>
      <c r="B89" s="247" t="s">
        <v>617</v>
      </c>
      <c r="C89" s="247" t="s">
        <v>617</v>
      </c>
      <c r="D89" s="10"/>
      <c r="E89" s="249">
        <v>412585</v>
      </c>
      <c r="F89" s="248">
        <v>0</v>
      </c>
      <c r="G89" s="248">
        <v>0</v>
      </c>
    </row>
    <row r="90" spans="1:7" ht="65.25" customHeight="1">
      <c r="A90" s="250" t="s">
        <v>616</v>
      </c>
      <c r="B90" s="252" t="s">
        <v>615</v>
      </c>
      <c r="C90" s="252" t="s">
        <v>615</v>
      </c>
      <c r="D90" s="11"/>
      <c r="E90" s="251">
        <v>412585</v>
      </c>
      <c r="F90" s="250">
        <v>0</v>
      </c>
      <c r="G90" s="250">
        <v>0</v>
      </c>
    </row>
    <row r="91" spans="1:7" ht="53.25" customHeight="1">
      <c r="A91" s="248" t="s">
        <v>614</v>
      </c>
      <c r="B91" s="247" t="s">
        <v>613</v>
      </c>
      <c r="C91" s="247" t="s">
        <v>613</v>
      </c>
      <c r="D91" s="10"/>
      <c r="E91" s="249">
        <v>412585</v>
      </c>
      <c r="F91" s="248">
        <v>0</v>
      </c>
      <c r="G91" s="248">
        <v>0</v>
      </c>
    </row>
    <row r="92" spans="1:7" ht="47.25" customHeight="1">
      <c r="A92" s="248" t="s">
        <v>612</v>
      </c>
      <c r="B92" s="247" t="s">
        <v>611</v>
      </c>
      <c r="C92" s="247" t="s">
        <v>611</v>
      </c>
      <c r="D92" s="10"/>
      <c r="E92" s="249">
        <v>412585</v>
      </c>
      <c r="F92" s="248">
        <v>0</v>
      </c>
      <c r="G92" s="248">
        <v>0</v>
      </c>
    </row>
    <row r="93" spans="1:7" ht="60.75" customHeight="1">
      <c r="A93" s="248" t="s">
        <v>610</v>
      </c>
      <c r="B93" s="247" t="s">
        <v>609</v>
      </c>
      <c r="C93" s="247" t="s">
        <v>609</v>
      </c>
      <c r="D93" s="10"/>
      <c r="E93" s="249">
        <v>412585</v>
      </c>
      <c r="F93" s="248">
        <v>0</v>
      </c>
      <c r="G93" s="248">
        <v>0</v>
      </c>
    </row>
    <row r="94" spans="1:7" ht="60.75" customHeight="1">
      <c r="A94" s="248" t="s">
        <v>608</v>
      </c>
      <c r="B94" s="247" t="s">
        <v>607</v>
      </c>
      <c r="C94" s="247" t="s">
        <v>607</v>
      </c>
      <c r="D94" s="10"/>
      <c r="E94" s="249">
        <v>412585</v>
      </c>
      <c r="F94" s="248">
        <v>0</v>
      </c>
      <c r="G94" s="248">
        <v>0</v>
      </c>
    </row>
    <row r="95" spans="1:7" ht="51.75" customHeight="1">
      <c r="A95" s="248" t="s">
        <v>606</v>
      </c>
      <c r="B95" s="247" t="s">
        <v>605</v>
      </c>
      <c r="C95" s="247" t="s">
        <v>605</v>
      </c>
      <c r="D95" s="10"/>
      <c r="E95" s="249">
        <v>412585</v>
      </c>
      <c r="F95" s="248">
        <v>0</v>
      </c>
      <c r="G95" s="248">
        <v>0</v>
      </c>
    </row>
    <row r="96" spans="1:7" ht="44.25" customHeight="1">
      <c r="A96" s="248" t="s">
        <v>604</v>
      </c>
      <c r="B96" s="247" t="s">
        <v>603</v>
      </c>
      <c r="C96" s="247" t="s">
        <v>603</v>
      </c>
      <c r="D96" s="10"/>
      <c r="E96" s="249">
        <v>412585</v>
      </c>
      <c r="F96" s="248">
        <v>0</v>
      </c>
      <c r="G96" s="248">
        <v>0</v>
      </c>
    </row>
    <row r="97" spans="1:7" ht="59.25" customHeight="1">
      <c r="A97" s="248" t="s">
        <v>602</v>
      </c>
      <c r="B97" s="247" t="s">
        <v>601</v>
      </c>
      <c r="C97" s="247" t="s">
        <v>601</v>
      </c>
      <c r="D97" s="10"/>
      <c r="E97" s="249">
        <v>412585</v>
      </c>
      <c r="F97" s="248">
        <v>0</v>
      </c>
      <c r="G97" s="248">
        <v>0</v>
      </c>
    </row>
    <row r="98" spans="1:7" ht="42.75" customHeight="1">
      <c r="A98" s="250" t="s">
        <v>600</v>
      </c>
      <c r="B98" s="252" t="s">
        <v>599</v>
      </c>
      <c r="C98" s="252" t="s">
        <v>599</v>
      </c>
      <c r="D98" s="11"/>
      <c r="E98" s="251">
        <v>412584</v>
      </c>
      <c r="F98" s="250">
        <v>0</v>
      </c>
      <c r="G98" s="250">
        <v>0</v>
      </c>
    </row>
    <row r="99" spans="1:7" ht="42" customHeight="1">
      <c r="A99" s="248" t="s">
        <v>598</v>
      </c>
      <c r="B99" s="247" t="s">
        <v>597</v>
      </c>
      <c r="C99" s="247" t="s">
        <v>597</v>
      </c>
      <c r="D99" s="10"/>
      <c r="E99" s="249">
        <v>412584</v>
      </c>
      <c r="F99" s="248">
        <v>0</v>
      </c>
      <c r="G99" s="248">
        <v>0</v>
      </c>
    </row>
    <row r="100" spans="1:7" ht="99.75" customHeight="1">
      <c r="A100" s="248" t="s">
        <v>596</v>
      </c>
      <c r="B100" s="247" t="s">
        <v>595</v>
      </c>
      <c r="C100" s="247" t="s">
        <v>595</v>
      </c>
      <c r="D100" s="10"/>
      <c r="E100" s="249">
        <v>412584</v>
      </c>
      <c r="F100" s="248">
        <v>0</v>
      </c>
      <c r="G100" s="248">
        <v>0</v>
      </c>
    </row>
    <row r="101" spans="1:7" ht="41.25" customHeight="1">
      <c r="A101" s="248" t="s">
        <v>594</v>
      </c>
      <c r="B101" s="247" t="s">
        <v>593</v>
      </c>
      <c r="C101" s="247" t="s">
        <v>593</v>
      </c>
      <c r="D101" s="10"/>
      <c r="E101" s="249">
        <v>412584</v>
      </c>
      <c r="F101" s="248">
        <v>0</v>
      </c>
      <c r="G101" s="248">
        <v>0</v>
      </c>
    </row>
    <row r="102" spans="1:7" ht="65.25" customHeight="1">
      <c r="A102" s="248" t="s">
        <v>592</v>
      </c>
      <c r="B102" s="247" t="s">
        <v>591</v>
      </c>
      <c r="C102" s="247" t="s">
        <v>591</v>
      </c>
      <c r="D102" s="10"/>
      <c r="E102" s="249">
        <v>412584</v>
      </c>
      <c r="F102" s="248">
        <v>0</v>
      </c>
      <c r="G102" s="248">
        <v>0</v>
      </c>
    </row>
    <row r="103" spans="1:7" ht="45" customHeight="1">
      <c r="A103" s="248" t="s">
        <v>590</v>
      </c>
      <c r="B103" s="247" t="s">
        <v>589</v>
      </c>
      <c r="C103" s="247" t="s">
        <v>589</v>
      </c>
      <c r="D103" s="10"/>
      <c r="E103" s="249">
        <v>412584</v>
      </c>
      <c r="F103" s="248">
        <v>0</v>
      </c>
      <c r="G103" s="248">
        <v>0</v>
      </c>
    </row>
    <row r="104" spans="1:7" ht="63" customHeight="1">
      <c r="A104" s="248" t="s">
        <v>588</v>
      </c>
      <c r="B104" s="247" t="s">
        <v>587</v>
      </c>
      <c r="C104" s="247" t="s">
        <v>587</v>
      </c>
      <c r="D104" s="10"/>
      <c r="E104" s="249">
        <v>412584</v>
      </c>
      <c r="F104" s="248">
        <v>0</v>
      </c>
      <c r="G104" s="248">
        <v>0</v>
      </c>
    </row>
    <row r="105" spans="1:7" ht="39.75" customHeight="1">
      <c r="A105" s="248" t="s">
        <v>586</v>
      </c>
      <c r="B105" s="247" t="s">
        <v>585</v>
      </c>
      <c r="C105" s="247" t="s">
        <v>585</v>
      </c>
      <c r="D105" s="10"/>
      <c r="E105" s="249">
        <v>412584</v>
      </c>
      <c r="F105" s="248">
        <v>0</v>
      </c>
      <c r="G105" s="248">
        <v>0</v>
      </c>
    </row>
    <row r="106" spans="1:7" ht="23.25" customHeight="1">
      <c r="A106" s="250" t="s">
        <v>584</v>
      </c>
      <c r="B106" s="252" t="s">
        <v>583</v>
      </c>
      <c r="C106" s="252" t="s">
        <v>583</v>
      </c>
      <c r="D106" s="11"/>
      <c r="E106" s="251">
        <v>412584</v>
      </c>
      <c r="F106" s="250">
        <v>0</v>
      </c>
      <c r="G106" s="250">
        <v>0</v>
      </c>
    </row>
    <row r="107" spans="1:7" ht="40.5" customHeight="1">
      <c r="A107" s="248" t="s">
        <v>582</v>
      </c>
      <c r="B107" s="247" t="s">
        <v>581</v>
      </c>
      <c r="C107" s="247" t="s">
        <v>581</v>
      </c>
      <c r="D107" s="10"/>
      <c r="E107" s="249">
        <v>412584</v>
      </c>
      <c r="F107" s="248">
        <v>0</v>
      </c>
      <c r="G107" s="248">
        <v>0</v>
      </c>
    </row>
    <row r="108" spans="1:7" ht="64.5" customHeight="1">
      <c r="A108" s="248" t="s">
        <v>580</v>
      </c>
      <c r="B108" s="247" t="s">
        <v>579</v>
      </c>
      <c r="C108" s="247" t="s">
        <v>579</v>
      </c>
      <c r="D108" s="10"/>
      <c r="E108" s="249">
        <v>412584</v>
      </c>
      <c r="F108" s="248">
        <v>0</v>
      </c>
      <c r="G108" s="248">
        <v>0</v>
      </c>
    </row>
    <row r="109" spans="1:7" ht="30.75" customHeight="1">
      <c r="A109" s="248" t="s">
        <v>578</v>
      </c>
      <c r="B109" s="247" t="s">
        <v>577</v>
      </c>
      <c r="C109" s="247" t="s">
        <v>577</v>
      </c>
      <c r="D109" s="10"/>
      <c r="E109" s="249">
        <v>412584</v>
      </c>
      <c r="F109" s="248">
        <v>0</v>
      </c>
      <c r="G109" s="248">
        <v>0</v>
      </c>
    </row>
    <row r="110" spans="1:7" ht="56.25" customHeight="1">
      <c r="A110" s="248" t="s">
        <v>576</v>
      </c>
      <c r="B110" s="247" t="s">
        <v>575</v>
      </c>
      <c r="C110" s="247" t="s">
        <v>575</v>
      </c>
      <c r="D110" s="10"/>
      <c r="E110" s="249">
        <v>412584</v>
      </c>
      <c r="F110" s="248">
        <v>0</v>
      </c>
      <c r="G110" s="248">
        <v>0</v>
      </c>
    </row>
    <row r="111" spans="1:7" ht="75.75" customHeight="1">
      <c r="A111" s="248" t="s">
        <v>574</v>
      </c>
      <c r="B111" s="247" t="s">
        <v>573</v>
      </c>
      <c r="C111" s="247" t="s">
        <v>573</v>
      </c>
      <c r="D111" s="10"/>
      <c r="E111" s="249">
        <v>412584</v>
      </c>
      <c r="F111" s="248">
        <v>0</v>
      </c>
      <c r="G111" s="248">
        <v>0</v>
      </c>
    </row>
    <row r="112" spans="1:7" ht="61.5" customHeight="1">
      <c r="A112" s="248" t="s">
        <v>572</v>
      </c>
      <c r="B112" s="247" t="s">
        <v>571</v>
      </c>
      <c r="C112" s="247" t="s">
        <v>571</v>
      </c>
      <c r="D112" s="10"/>
      <c r="E112" s="249">
        <v>412584</v>
      </c>
      <c r="F112" s="248">
        <v>0</v>
      </c>
      <c r="G112" s="248">
        <v>0</v>
      </c>
    </row>
    <row r="113" spans="1:7" ht="38.25" customHeight="1">
      <c r="A113" s="248" t="s">
        <v>570</v>
      </c>
      <c r="B113" s="247" t="s">
        <v>569</v>
      </c>
      <c r="C113" s="247" t="s">
        <v>569</v>
      </c>
      <c r="D113" s="10"/>
      <c r="E113" s="249">
        <v>412584</v>
      </c>
      <c r="F113" s="248">
        <v>0</v>
      </c>
      <c r="G113" s="248">
        <v>0</v>
      </c>
    </row>
    <row r="114" spans="1:7" ht="49.5" customHeight="1">
      <c r="A114" s="250" t="s">
        <v>568</v>
      </c>
      <c r="B114" s="252" t="s">
        <v>567</v>
      </c>
      <c r="C114" s="252" t="s">
        <v>567</v>
      </c>
      <c r="D114" s="11"/>
      <c r="E114" s="251">
        <v>412584</v>
      </c>
      <c r="F114" s="250">
        <v>0</v>
      </c>
      <c r="G114" s="250">
        <v>0</v>
      </c>
    </row>
    <row r="115" spans="1:7" ht="42.75" customHeight="1">
      <c r="A115" s="248" t="s">
        <v>566</v>
      </c>
      <c r="B115" s="247" t="s">
        <v>565</v>
      </c>
      <c r="C115" s="247" t="s">
        <v>565</v>
      </c>
      <c r="D115" s="10"/>
      <c r="E115" s="249">
        <v>412584</v>
      </c>
      <c r="F115" s="248">
        <v>0</v>
      </c>
      <c r="G115" s="248">
        <v>0</v>
      </c>
    </row>
    <row r="116" spans="1:7" ht="66.75" customHeight="1">
      <c r="A116" s="248" t="s">
        <v>564</v>
      </c>
      <c r="B116" s="247" t="s">
        <v>563</v>
      </c>
      <c r="C116" s="247" t="s">
        <v>563</v>
      </c>
      <c r="D116" s="10"/>
      <c r="E116" s="249">
        <v>412584</v>
      </c>
      <c r="F116" s="248">
        <v>0</v>
      </c>
      <c r="G116" s="248">
        <v>0</v>
      </c>
    </row>
    <row r="117" spans="1:7" ht="61.5" customHeight="1">
      <c r="A117" s="248" t="s">
        <v>562</v>
      </c>
      <c r="B117" s="247" t="s">
        <v>561</v>
      </c>
      <c r="C117" s="247" t="s">
        <v>561</v>
      </c>
      <c r="D117" s="10"/>
      <c r="E117" s="249">
        <v>412584</v>
      </c>
      <c r="F117" s="248">
        <v>0</v>
      </c>
      <c r="G117" s="248">
        <v>0</v>
      </c>
    </row>
    <row r="118" spans="1:7" ht="54.75" customHeight="1">
      <c r="A118" s="248" t="s">
        <v>560</v>
      </c>
      <c r="B118" s="247" t="s">
        <v>559</v>
      </c>
      <c r="C118" s="247" t="s">
        <v>559</v>
      </c>
      <c r="D118" s="10"/>
      <c r="E118" s="249">
        <v>412584</v>
      </c>
      <c r="F118" s="248">
        <v>0</v>
      </c>
      <c r="G118" s="248">
        <v>0</v>
      </c>
    </row>
    <row r="119" spans="1:7" ht="36.75" customHeight="1">
      <c r="A119" s="248" t="s">
        <v>558</v>
      </c>
      <c r="B119" s="247" t="s">
        <v>557</v>
      </c>
      <c r="C119" s="247" t="s">
        <v>557</v>
      </c>
      <c r="D119" s="10"/>
      <c r="E119" s="249">
        <v>412584</v>
      </c>
      <c r="F119" s="248">
        <v>0</v>
      </c>
      <c r="G119" s="248">
        <v>0</v>
      </c>
    </row>
    <row r="120" spans="1:7">
      <c r="A120" s="10"/>
      <c r="B120" s="247"/>
      <c r="C120" s="10"/>
      <c r="D120" s="10"/>
      <c r="E120" s="10"/>
      <c r="F120" s="10"/>
      <c r="G120" s="10"/>
    </row>
    <row r="121" spans="1:7">
      <c r="A121" s="10"/>
      <c r="B121" s="10"/>
      <c r="C121" s="10"/>
      <c r="D121" s="10"/>
      <c r="E121" s="10"/>
      <c r="F121" s="10"/>
      <c r="G121" s="10"/>
    </row>
    <row r="122" spans="1:7">
      <c r="A122" s="10"/>
      <c r="B122" s="247"/>
      <c r="C122" s="10"/>
      <c r="D122" s="10"/>
      <c r="E122" s="10"/>
      <c r="F122" s="10"/>
      <c r="G122" s="10"/>
    </row>
    <row r="123" spans="1:7">
      <c r="A123" s="10"/>
      <c r="B123" s="10"/>
      <c r="C123" s="10"/>
      <c r="D123" s="10"/>
      <c r="E123" s="10"/>
      <c r="F123" s="10"/>
      <c r="G123" s="10"/>
    </row>
    <row r="124" spans="1:7">
      <c r="A124" s="246" t="s">
        <v>556</v>
      </c>
      <c r="B124" s="10"/>
      <c r="C124" s="10"/>
      <c r="D124" s="10"/>
      <c r="E124" s="245">
        <f>SUM(E9:E123)</f>
        <v>45796913</v>
      </c>
      <c r="F124" s="245">
        <f>SUM(F9:F123)</f>
        <v>0</v>
      </c>
      <c r="G124" s="245">
        <f>SUM(G9:G123)</f>
        <v>0</v>
      </c>
    </row>
    <row r="125" spans="1:7">
      <c r="A125" s="10"/>
      <c r="B125" s="10"/>
      <c r="C125" s="10"/>
      <c r="D125" s="10"/>
      <c r="E125" s="10"/>
      <c r="F125" s="10"/>
      <c r="G125" s="10"/>
    </row>
    <row r="126" spans="1:7">
      <c r="A126" s="11"/>
      <c r="B126" s="11"/>
      <c r="C126" s="11"/>
      <c r="D126" s="11"/>
      <c r="E126" s="11"/>
      <c r="F126" s="11"/>
      <c r="G126" s="11"/>
    </row>
    <row r="127" spans="1:7">
      <c r="A127" s="244"/>
    </row>
    <row r="128" spans="1:7">
      <c r="A128" s="12"/>
      <c r="E128" s="60" t="e">
        <f>+E119*#REF!</f>
        <v>#REF!</v>
      </c>
    </row>
    <row r="130" spans="1:5">
      <c r="A130" s="5"/>
      <c r="E130" s="243"/>
    </row>
    <row r="131" spans="1:5">
      <c r="A131" s="7"/>
      <c r="E131" s="242"/>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79" orientation="landscape" r:id="rId1"/>
  <headerFooter scaleWithDoc="0">
    <oddHeader>&amp;C&amp;G</oddHeader>
    <oddFooter>&amp;C&amp;G</oddFooter>
  </headerFooter>
  <legacyDrawingHF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7"/>
  <sheetViews>
    <sheetView showGridLines="0" view="pageLayout" topLeftCell="B1" zoomScaleNormal="100" workbookViewId="0">
      <selection activeCell="B4" sqref="B4:I4"/>
    </sheetView>
  </sheetViews>
  <sheetFormatPr baseColWidth="10" defaultRowHeight="13.5"/>
  <cols>
    <col min="1" max="1" width="3.28515625" style="531" customWidth="1"/>
    <col min="2" max="2" width="48.7109375" style="531" customWidth="1"/>
    <col min="3" max="3" width="2.7109375" style="531" customWidth="1"/>
    <col min="4" max="9" width="17.7109375" style="531" customWidth="1"/>
    <col min="10" max="16384" width="11.42578125" style="531"/>
  </cols>
  <sheetData>
    <row r="1" spans="1:9">
      <c r="A1" s="560"/>
    </row>
    <row r="2" spans="1:9">
      <c r="A2" s="561"/>
      <c r="B2" s="932" t="s">
        <v>808</v>
      </c>
      <c r="C2" s="933"/>
      <c r="D2" s="933"/>
      <c r="E2" s="933"/>
      <c r="F2" s="933"/>
      <c r="G2" s="933"/>
      <c r="H2" s="933"/>
      <c r="I2" s="934"/>
    </row>
    <row r="3" spans="1:9">
      <c r="A3" s="562"/>
      <c r="B3" s="935" t="s">
        <v>807</v>
      </c>
      <c r="C3" s="936"/>
      <c r="D3" s="936"/>
      <c r="E3" s="936"/>
      <c r="F3" s="936"/>
      <c r="G3" s="936"/>
      <c r="H3" s="936"/>
      <c r="I3" s="937"/>
    </row>
    <row r="4" spans="1:9">
      <c r="B4" s="935" t="s">
        <v>806</v>
      </c>
      <c r="C4" s="936"/>
      <c r="D4" s="936"/>
      <c r="E4" s="936"/>
      <c r="F4" s="936"/>
      <c r="G4" s="936"/>
      <c r="H4" s="936"/>
      <c r="I4" s="937"/>
    </row>
    <row r="5" spans="1:9">
      <c r="B5" s="935" t="s">
        <v>805</v>
      </c>
      <c r="C5" s="936"/>
      <c r="D5" s="936"/>
      <c r="E5" s="936"/>
      <c r="F5" s="936"/>
      <c r="G5" s="936"/>
      <c r="H5" s="936"/>
      <c r="I5" s="937"/>
    </row>
    <row r="6" spans="1:9">
      <c r="B6" s="935" t="s">
        <v>804</v>
      </c>
      <c r="C6" s="936"/>
      <c r="D6" s="936"/>
      <c r="E6" s="936"/>
      <c r="F6" s="936"/>
      <c r="G6" s="936"/>
      <c r="H6" s="936"/>
      <c r="I6" s="937"/>
    </row>
    <row r="7" spans="1:9">
      <c r="B7" s="273"/>
      <c r="C7" s="272"/>
      <c r="D7" s="272"/>
      <c r="E7" s="272"/>
      <c r="F7" s="272"/>
      <c r="G7" s="272"/>
      <c r="H7" s="272"/>
      <c r="I7" s="271"/>
    </row>
    <row r="8" spans="1:9">
      <c r="B8" s="935" t="s">
        <v>803</v>
      </c>
      <c r="C8" s="270"/>
      <c r="D8" s="931" t="s">
        <v>802</v>
      </c>
      <c r="E8" s="931"/>
      <c r="F8" s="931"/>
      <c r="G8" s="931"/>
      <c r="H8" s="931"/>
      <c r="I8" s="938" t="s">
        <v>801</v>
      </c>
    </row>
    <row r="9" spans="1:9">
      <c r="B9" s="935"/>
      <c r="C9" s="269"/>
      <c r="D9" s="936" t="s">
        <v>221</v>
      </c>
      <c r="E9" s="939" t="s">
        <v>800</v>
      </c>
      <c r="F9" s="931" t="s">
        <v>455</v>
      </c>
      <c r="G9" s="931" t="s">
        <v>799</v>
      </c>
      <c r="H9" s="931" t="s">
        <v>798</v>
      </c>
      <c r="I9" s="938"/>
    </row>
    <row r="10" spans="1:9">
      <c r="B10" s="935"/>
      <c r="C10" s="268"/>
      <c r="D10" s="936"/>
      <c r="E10" s="939"/>
      <c r="F10" s="931"/>
      <c r="G10" s="931"/>
      <c r="H10" s="931"/>
      <c r="I10" s="938"/>
    </row>
    <row r="11" spans="1:9">
      <c r="B11" s="267"/>
      <c r="C11" s="266"/>
      <c r="D11" s="265" t="s">
        <v>0</v>
      </c>
      <c r="E11" s="265" t="s">
        <v>1</v>
      </c>
      <c r="F11" s="265" t="s">
        <v>2</v>
      </c>
      <c r="G11" s="265" t="s">
        <v>6</v>
      </c>
      <c r="H11" s="265" t="s">
        <v>3</v>
      </c>
      <c r="I11" s="264" t="s">
        <v>4</v>
      </c>
    </row>
    <row r="12" spans="1:9">
      <c r="B12" s="260" t="s">
        <v>797</v>
      </c>
      <c r="C12" s="263"/>
      <c r="D12" s="581">
        <f>D13+D14+D15+D18+D19+D22</f>
        <v>935035866</v>
      </c>
      <c r="E12" s="582">
        <f t="shared" ref="E12:E22" si="0">F12-D12</f>
        <v>0</v>
      </c>
      <c r="F12" s="581">
        <f>F13+F14+F15+F18+F19+F22</f>
        <v>935035866</v>
      </c>
      <c r="G12" s="581">
        <f>G13+G14+G15+G18+G19+G22</f>
        <v>390062338.81000012</v>
      </c>
      <c r="H12" s="581">
        <f>H13+H14+H15+H18+H19+H22</f>
        <v>390062338.81000012</v>
      </c>
      <c r="I12" s="583">
        <f t="shared" ref="I12:I22" si="1">F12-G12</f>
        <v>544973527.18999982</v>
      </c>
    </row>
    <row r="13" spans="1:9">
      <c r="B13" s="584" t="s">
        <v>795</v>
      </c>
      <c r="C13" s="261"/>
      <c r="D13" s="585">
        <f>893502286+34533580</f>
        <v>928035866</v>
      </c>
      <c r="E13" s="586">
        <f t="shared" si="0"/>
        <v>0</v>
      </c>
      <c r="F13" s="585">
        <f>893502286+34533580</f>
        <v>928035866</v>
      </c>
      <c r="G13" s="585">
        <v>390062338.81000012</v>
      </c>
      <c r="H13" s="585">
        <v>390062338.81000012</v>
      </c>
      <c r="I13" s="587">
        <f t="shared" si="1"/>
        <v>537973527.18999982</v>
      </c>
    </row>
    <row r="14" spans="1:9">
      <c r="B14" s="584" t="s">
        <v>794</v>
      </c>
      <c r="C14" s="261"/>
      <c r="D14" s="588">
        <v>0</v>
      </c>
      <c r="E14" s="586">
        <f t="shared" si="0"/>
        <v>0</v>
      </c>
      <c r="F14" s="588">
        <v>0</v>
      </c>
      <c r="G14" s="588">
        <v>0</v>
      </c>
      <c r="H14" s="588">
        <v>0</v>
      </c>
      <c r="I14" s="587">
        <f t="shared" si="1"/>
        <v>0</v>
      </c>
    </row>
    <row r="15" spans="1:9">
      <c r="B15" s="584" t="s">
        <v>793</v>
      </c>
      <c r="C15" s="261"/>
      <c r="D15" s="588">
        <f>D16+D17</f>
        <v>0</v>
      </c>
      <c r="E15" s="586">
        <f t="shared" si="0"/>
        <v>0</v>
      </c>
      <c r="F15" s="588">
        <f>F16+F17</f>
        <v>0</v>
      </c>
      <c r="G15" s="588">
        <f>G16+G17</f>
        <v>0</v>
      </c>
      <c r="H15" s="588">
        <f>H16+H17</f>
        <v>0</v>
      </c>
      <c r="I15" s="587">
        <f t="shared" si="1"/>
        <v>0</v>
      </c>
    </row>
    <row r="16" spans="1:9">
      <c r="B16" s="262" t="s">
        <v>792</v>
      </c>
      <c r="C16" s="261"/>
      <c r="D16" s="588">
        <v>0</v>
      </c>
      <c r="E16" s="586">
        <f t="shared" si="0"/>
        <v>0</v>
      </c>
      <c r="F16" s="588">
        <v>0</v>
      </c>
      <c r="G16" s="588">
        <v>0</v>
      </c>
      <c r="H16" s="588">
        <v>0</v>
      </c>
      <c r="I16" s="587">
        <f t="shared" si="1"/>
        <v>0</v>
      </c>
    </row>
    <row r="17" spans="2:9">
      <c r="B17" s="262" t="s">
        <v>791</v>
      </c>
      <c r="C17" s="261"/>
      <c r="D17" s="588">
        <v>0</v>
      </c>
      <c r="E17" s="586">
        <f t="shared" si="0"/>
        <v>0</v>
      </c>
      <c r="F17" s="588">
        <v>0</v>
      </c>
      <c r="G17" s="588">
        <v>0</v>
      </c>
      <c r="H17" s="588">
        <v>0</v>
      </c>
      <c r="I17" s="587">
        <f t="shared" si="1"/>
        <v>0</v>
      </c>
    </row>
    <row r="18" spans="2:9">
      <c r="B18" s="584" t="s">
        <v>790</v>
      </c>
      <c r="C18" s="261"/>
      <c r="D18" s="588">
        <v>0</v>
      </c>
      <c r="E18" s="586">
        <f t="shared" si="0"/>
        <v>0</v>
      </c>
      <c r="F18" s="588">
        <v>0</v>
      </c>
      <c r="G18" s="588">
        <v>0</v>
      </c>
      <c r="H18" s="588">
        <v>0</v>
      </c>
      <c r="I18" s="587">
        <f t="shared" si="1"/>
        <v>0</v>
      </c>
    </row>
    <row r="19" spans="2:9" ht="22.5">
      <c r="B19" s="589" t="s">
        <v>789</v>
      </c>
      <c r="C19" s="261"/>
      <c r="D19" s="588">
        <f>D20+D21</f>
        <v>0</v>
      </c>
      <c r="E19" s="586">
        <f t="shared" si="0"/>
        <v>0</v>
      </c>
      <c r="F19" s="588">
        <f>F20+F21</f>
        <v>0</v>
      </c>
      <c r="G19" s="588">
        <f>G20+G21</f>
        <v>0</v>
      </c>
      <c r="H19" s="588">
        <f>H20+H21</f>
        <v>0</v>
      </c>
      <c r="I19" s="587">
        <f t="shared" si="1"/>
        <v>0</v>
      </c>
    </row>
    <row r="20" spans="2:9">
      <c r="B20" s="262" t="s">
        <v>788</v>
      </c>
      <c r="C20" s="261"/>
      <c r="D20" s="588">
        <v>0</v>
      </c>
      <c r="E20" s="586">
        <f t="shared" si="0"/>
        <v>0</v>
      </c>
      <c r="F20" s="588">
        <v>0</v>
      </c>
      <c r="G20" s="588">
        <v>0</v>
      </c>
      <c r="H20" s="588">
        <v>0</v>
      </c>
      <c r="I20" s="587">
        <f t="shared" si="1"/>
        <v>0</v>
      </c>
    </row>
    <row r="21" spans="2:9">
      <c r="B21" s="262" t="s">
        <v>787</v>
      </c>
      <c r="C21" s="261"/>
      <c r="D21" s="588">
        <v>0</v>
      </c>
      <c r="E21" s="586">
        <f t="shared" si="0"/>
        <v>0</v>
      </c>
      <c r="F21" s="588">
        <v>0</v>
      </c>
      <c r="G21" s="588">
        <v>0</v>
      </c>
      <c r="H21" s="588">
        <v>0</v>
      </c>
      <c r="I21" s="587">
        <f t="shared" si="1"/>
        <v>0</v>
      </c>
    </row>
    <row r="22" spans="2:9">
      <c r="B22" s="584" t="s">
        <v>786</v>
      </c>
      <c r="C22" s="261"/>
      <c r="D22" s="588">
        <v>7000000</v>
      </c>
      <c r="E22" s="586">
        <f t="shared" si="0"/>
        <v>0</v>
      </c>
      <c r="F22" s="588">
        <v>7000000</v>
      </c>
      <c r="G22" s="588">
        <v>0</v>
      </c>
      <c r="H22" s="588">
        <v>0</v>
      </c>
      <c r="I22" s="587">
        <f t="shared" si="1"/>
        <v>7000000</v>
      </c>
    </row>
    <row r="23" spans="2:9">
      <c r="B23" s="584"/>
      <c r="C23" s="261"/>
      <c r="D23" s="588"/>
      <c r="E23" s="582"/>
      <c r="F23" s="588"/>
      <c r="G23" s="588"/>
      <c r="H23" s="588"/>
      <c r="I23" s="583"/>
    </row>
    <row r="24" spans="2:9">
      <c r="B24" s="260" t="s">
        <v>796</v>
      </c>
      <c r="C24" s="263"/>
      <c r="D24" s="590">
        <f>D25+D26+D27+D30+D31+D34</f>
        <v>0</v>
      </c>
      <c r="E24" s="582"/>
      <c r="F24" s="590">
        <f>F25+F26+F27+F30+F31+F34</f>
        <v>0</v>
      </c>
      <c r="G24" s="590">
        <f>G25+G26+G27+G30+G31+G34</f>
        <v>0</v>
      </c>
      <c r="H24" s="590">
        <f>H25+H26+H27+H30+H31+H34</f>
        <v>0</v>
      </c>
      <c r="I24" s="583">
        <f t="shared" ref="I24:I34" si="2">F24-G24</f>
        <v>0</v>
      </c>
    </row>
    <row r="25" spans="2:9">
      <c r="B25" s="584" t="s">
        <v>795</v>
      </c>
      <c r="C25" s="261"/>
      <c r="D25" s="588"/>
      <c r="E25" s="582"/>
      <c r="F25" s="588"/>
      <c r="G25" s="588"/>
      <c r="H25" s="588"/>
      <c r="I25" s="587">
        <f t="shared" si="2"/>
        <v>0</v>
      </c>
    </row>
    <row r="26" spans="2:9">
      <c r="B26" s="584" t="s">
        <v>794</v>
      </c>
      <c r="C26" s="261"/>
      <c r="D26" s="588">
        <v>0</v>
      </c>
      <c r="E26" s="582">
        <f t="shared" ref="E26:E34" si="3">F26-D26</f>
        <v>0</v>
      </c>
      <c r="F26" s="588"/>
      <c r="G26" s="588"/>
      <c r="H26" s="588"/>
      <c r="I26" s="587">
        <f t="shared" si="2"/>
        <v>0</v>
      </c>
    </row>
    <row r="27" spans="2:9">
      <c r="B27" s="584" t="s">
        <v>793</v>
      </c>
      <c r="C27" s="261"/>
      <c r="D27" s="588">
        <f>D28+D29</f>
        <v>0</v>
      </c>
      <c r="E27" s="586">
        <f t="shared" si="3"/>
        <v>0</v>
      </c>
      <c r="F27" s="588">
        <f>F28+F29</f>
        <v>0</v>
      </c>
      <c r="G27" s="588">
        <f>G28+G29</f>
        <v>0</v>
      </c>
      <c r="H27" s="588">
        <f>H28+H29</f>
        <v>0</v>
      </c>
      <c r="I27" s="587">
        <f t="shared" si="2"/>
        <v>0</v>
      </c>
    </row>
    <row r="28" spans="2:9">
      <c r="B28" s="262" t="s">
        <v>792</v>
      </c>
      <c r="C28" s="261"/>
      <c r="D28" s="588">
        <v>0</v>
      </c>
      <c r="E28" s="586">
        <f t="shared" si="3"/>
        <v>0</v>
      </c>
      <c r="F28" s="588">
        <v>0</v>
      </c>
      <c r="G28" s="588">
        <v>0</v>
      </c>
      <c r="H28" s="588">
        <v>0</v>
      </c>
      <c r="I28" s="587">
        <f t="shared" si="2"/>
        <v>0</v>
      </c>
    </row>
    <row r="29" spans="2:9">
      <c r="B29" s="262" t="s">
        <v>791</v>
      </c>
      <c r="C29" s="261"/>
      <c r="D29" s="588">
        <v>0</v>
      </c>
      <c r="E29" s="586">
        <f t="shared" si="3"/>
        <v>0</v>
      </c>
      <c r="F29" s="588">
        <v>0</v>
      </c>
      <c r="G29" s="588">
        <v>0</v>
      </c>
      <c r="H29" s="588">
        <v>0</v>
      </c>
      <c r="I29" s="587">
        <f t="shared" si="2"/>
        <v>0</v>
      </c>
    </row>
    <row r="30" spans="2:9">
      <c r="B30" s="584" t="s">
        <v>790</v>
      </c>
      <c r="C30" s="261"/>
      <c r="D30" s="588">
        <v>0</v>
      </c>
      <c r="E30" s="586">
        <f t="shared" si="3"/>
        <v>0</v>
      </c>
      <c r="F30" s="588">
        <v>0</v>
      </c>
      <c r="G30" s="588">
        <v>0</v>
      </c>
      <c r="H30" s="588">
        <v>0</v>
      </c>
      <c r="I30" s="587">
        <f t="shared" si="2"/>
        <v>0</v>
      </c>
    </row>
    <row r="31" spans="2:9" ht="22.5">
      <c r="B31" s="589" t="s">
        <v>789</v>
      </c>
      <c r="C31" s="261"/>
      <c r="D31" s="588">
        <f>D32+D33</f>
        <v>0</v>
      </c>
      <c r="E31" s="586">
        <f t="shared" si="3"/>
        <v>0</v>
      </c>
      <c r="F31" s="588">
        <f>F32+F33</f>
        <v>0</v>
      </c>
      <c r="G31" s="588">
        <f>G32+G33</f>
        <v>0</v>
      </c>
      <c r="H31" s="588">
        <f>H32+H33</f>
        <v>0</v>
      </c>
      <c r="I31" s="587">
        <f t="shared" si="2"/>
        <v>0</v>
      </c>
    </row>
    <row r="32" spans="2:9">
      <c r="B32" s="262" t="s">
        <v>788</v>
      </c>
      <c r="C32" s="261"/>
      <c r="D32" s="588">
        <v>0</v>
      </c>
      <c r="E32" s="586">
        <f t="shared" si="3"/>
        <v>0</v>
      </c>
      <c r="F32" s="588">
        <v>0</v>
      </c>
      <c r="G32" s="588">
        <v>0</v>
      </c>
      <c r="H32" s="588">
        <v>0</v>
      </c>
      <c r="I32" s="587">
        <f t="shared" si="2"/>
        <v>0</v>
      </c>
    </row>
    <row r="33" spans="2:9">
      <c r="B33" s="262" t="s">
        <v>787</v>
      </c>
      <c r="C33" s="261"/>
      <c r="D33" s="588">
        <v>0</v>
      </c>
      <c r="E33" s="586">
        <f t="shared" si="3"/>
        <v>0</v>
      </c>
      <c r="F33" s="588">
        <v>0</v>
      </c>
      <c r="G33" s="588">
        <v>0</v>
      </c>
      <c r="H33" s="588">
        <v>0</v>
      </c>
      <c r="I33" s="587">
        <f t="shared" si="2"/>
        <v>0</v>
      </c>
    </row>
    <row r="34" spans="2:9">
      <c r="B34" s="584" t="s">
        <v>786</v>
      </c>
      <c r="C34" s="261"/>
      <c r="D34" s="588">
        <v>0</v>
      </c>
      <c r="E34" s="586">
        <f t="shared" si="3"/>
        <v>0</v>
      </c>
      <c r="F34" s="588">
        <v>0</v>
      </c>
      <c r="G34" s="588">
        <v>0</v>
      </c>
      <c r="H34" s="588">
        <v>0</v>
      </c>
      <c r="I34" s="587">
        <f t="shared" si="2"/>
        <v>0</v>
      </c>
    </row>
    <row r="35" spans="2:9">
      <c r="B35" s="584"/>
      <c r="C35" s="591"/>
      <c r="D35" s="588"/>
      <c r="E35" s="582"/>
      <c r="F35" s="588"/>
      <c r="G35" s="588"/>
      <c r="H35" s="588"/>
      <c r="I35" s="583"/>
    </row>
    <row r="36" spans="2:9">
      <c r="B36" s="260" t="s">
        <v>785</v>
      </c>
      <c r="C36" s="259"/>
      <c r="D36" s="581">
        <f>D12+D24</f>
        <v>935035866</v>
      </c>
      <c r="E36" s="582">
        <f>F36-D36</f>
        <v>0</v>
      </c>
      <c r="F36" s="581">
        <f>F12+F24</f>
        <v>935035866</v>
      </c>
      <c r="G36" s="581">
        <f>G12+G24</f>
        <v>390062338.81000012</v>
      </c>
      <c r="H36" s="581">
        <f>H12+H24</f>
        <v>390062338.81000012</v>
      </c>
      <c r="I36" s="583">
        <f>F36-G36</f>
        <v>544973527.18999982</v>
      </c>
    </row>
    <row r="37" spans="2:9">
      <c r="B37" s="258"/>
      <c r="C37" s="257"/>
      <c r="D37" s="592"/>
      <c r="E37" s="592"/>
      <c r="F37" s="592"/>
      <c r="G37" s="592"/>
      <c r="H37" s="592"/>
      <c r="I37" s="593"/>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78" orientation="landscape" r:id="rId1"/>
  <headerFooter scaleWithDoc="0">
    <oddHeader>&amp;C&amp;G</oddHeader>
    <oddFooter>&amp;C&amp;G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7"/>
  <sheetViews>
    <sheetView showGridLines="0" view="pageLayout" topLeftCell="A7" zoomScale="85" zoomScaleNormal="85" zoomScalePageLayoutView="85" workbookViewId="0">
      <selection activeCell="C11" sqref="C11"/>
    </sheetView>
  </sheetViews>
  <sheetFormatPr baseColWidth="10" defaultRowHeight="13.5"/>
  <cols>
    <col min="1" max="1" width="19.140625" style="1" customWidth="1"/>
    <col min="2" max="7" width="25.7109375" style="1" customWidth="1"/>
    <col min="8" max="16384" width="11.42578125" style="1"/>
  </cols>
  <sheetData>
    <row r="1" spans="1:9" ht="35.1" customHeight="1">
      <c r="A1" s="640" t="s">
        <v>21</v>
      </c>
      <c r="B1" s="641"/>
      <c r="C1" s="641"/>
      <c r="D1" s="641"/>
      <c r="E1" s="641"/>
      <c r="F1" s="641"/>
      <c r="G1" s="642"/>
    </row>
    <row r="2" spans="1:9" ht="6.75" customHeight="1"/>
    <row r="3" spans="1:9" ht="17.25" customHeight="1">
      <c r="A3" s="643" t="s">
        <v>73</v>
      </c>
      <c r="B3" s="644"/>
      <c r="C3" s="644"/>
      <c r="D3" s="644"/>
      <c r="E3" s="644"/>
      <c r="F3" s="644"/>
      <c r="G3" s="645"/>
      <c r="H3" s="49"/>
      <c r="I3" s="49"/>
    </row>
    <row r="4" spans="1:9" ht="17.25" customHeight="1">
      <c r="A4" s="643" t="s">
        <v>182</v>
      </c>
      <c r="B4" s="644"/>
      <c r="C4" s="644"/>
      <c r="D4" s="644"/>
      <c r="E4" s="644"/>
      <c r="F4" s="644"/>
      <c r="G4" s="645"/>
      <c r="H4" s="49"/>
      <c r="I4" s="49"/>
    </row>
    <row r="5" spans="1:9" ht="25.5" customHeight="1">
      <c r="A5" s="658" t="s">
        <v>9</v>
      </c>
      <c r="B5" s="660" t="s">
        <v>29</v>
      </c>
      <c r="C5" s="661"/>
      <c r="D5" s="661"/>
      <c r="E5" s="662"/>
      <c r="F5" s="660" t="s">
        <v>26</v>
      </c>
      <c r="G5" s="663"/>
      <c r="H5" s="2"/>
    </row>
    <row r="6" spans="1:9" ht="25.5" customHeight="1">
      <c r="A6" s="659"/>
      <c r="B6" s="40" t="s">
        <v>38</v>
      </c>
      <c r="C6" s="40" t="s">
        <v>16</v>
      </c>
      <c r="D6" s="40" t="s">
        <v>17</v>
      </c>
      <c r="E6" s="40" t="s">
        <v>32</v>
      </c>
      <c r="F6" s="41" t="s">
        <v>33</v>
      </c>
      <c r="G6" s="41" t="s">
        <v>34</v>
      </c>
      <c r="H6" s="3"/>
    </row>
    <row r="7" spans="1:9" s="13" customFormat="1" ht="12.75" customHeight="1">
      <c r="A7" s="9" t="s">
        <v>0</v>
      </c>
      <c r="B7" s="9" t="s">
        <v>1</v>
      </c>
      <c r="C7" s="9" t="s">
        <v>2</v>
      </c>
      <c r="D7" s="9" t="s">
        <v>6</v>
      </c>
      <c r="E7" s="9" t="s">
        <v>3</v>
      </c>
      <c r="F7" s="9" t="s">
        <v>4</v>
      </c>
      <c r="G7" s="9" t="s">
        <v>5</v>
      </c>
    </row>
    <row r="8" spans="1:9" s="13" customFormat="1" ht="22.9" customHeight="1">
      <c r="A8" s="325" t="s">
        <v>30</v>
      </c>
      <c r="B8" s="50">
        <f>+B9+B10+B11</f>
        <v>81230574.359999999</v>
      </c>
      <c r="C8" s="50">
        <f>+C9+C10+C11</f>
        <v>77266436.359999999</v>
      </c>
      <c r="D8" s="50">
        <f>+D9+D10+D11</f>
        <v>77266436.359999999</v>
      </c>
      <c r="E8" s="50">
        <f>+E9+E10+E11</f>
        <v>77266436.359999999</v>
      </c>
      <c r="F8" s="50">
        <f>C8-B8</f>
        <v>-3964138</v>
      </c>
      <c r="G8" s="88">
        <f>D8-C8</f>
        <v>0</v>
      </c>
    </row>
    <row r="9" spans="1:9" s="13" customFormat="1" ht="37.5" customHeight="1">
      <c r="A9" s="320">
        <v>1000</v>
      </c>
      <c r="B9" s="328">
        <v>28322669.760000002</v>
      </c>
      <c r="C9" s="321">
        <v>28322669.760000002</v>
      </c>
      <c r="D9" s="321">
        <v>28322669.760000002</v>
      </c>
      <c r="E9" s="321">
        <v>28322669.760000002</v>
      </c>
      <c r="F9" s="88">
        <f>C9-B9</f>
        <v>0</v>
      </c>
      <c r="G9" s="322">
        <f>D9-C9</f>
        <v>0</v>
      </c>
    </row>
    <row r="10" spans="1:9" s="13" customFormat="1" ht="29.25" customHeight="1">
      <c r="A10" s="320">
        <v>2000</v>
      </c>
      <c r="B10" s="328">
        <v>499998</v>
      </c>
      <c r="C10" s="321">
        <v>499998</v>
      </c>
      <c r="D10" s="321">
        <v>499998</v>
      </c>
      <c r="E10" s="321">
        <v>499998</v>
      </c>
      <c r="F10" s="88">
        <f t="shared" ref="F10:F17" si="0">C10-B10</f>
        <v>0</v>
      </c>
      <c r="G10" s="322">
        <f t="shared" ref="G10:G17" si="1">D10-C10</f>
        <v>0</v>
      </c>
    </row>
    <row r="11" spans="1:9" s="13" customFormat="1" ht="33" customHeight="1">
      <c r="A11" s="320">
        <v>3000</v>
      </c>
      <c r="B11" s="328">
        <v>52407906.599999994</v>
      </c>
      <c r="C11" s="321">
        <v>48443768.600000001</v>
      </c>
      <c r="D11" s="321">
        <v>48443768.600000001</v>
      </c>
      <c r="E11" s="321">
        <v>48443768.600000001</v>
      </c>
      <c r="F11" s="88">
        <f t="shared" si="0"/>
        <v>-3964137.9999999925</v>
      </c>
      <c r="G11" s="322">
        <f t="shared" si="1"/>
        <v>0</v>
      </c>
    </row>
    <row r="12" spans="1:9" s="13" customFormat="1" ht="29.25" customHeight="1">
      <c r="A12" s="323" t="s">
        <v>31</v>
      </c>
      <c r="B12" s="329">
        <f>+B13+B14+B15+B16</f>
        <v>89978810.690000013</v>
      </c>
      <c r="C12" s="51">
        <f>+C13+C14+C15+C16</f>
        <v>89978810.690000013</v>
      </c>
      <c r="D12" s="51">
        <f>+D13+D14+D15+D16</f>
        <v>89978810.690000013</v>
      </c>
      <c r="E12" s="51">
        <f>+E13+E14+E15+E16</f>
        <v>89978810.690000013</v>
      </c>
      <c r="F12" s="88">
        <f t="shared" si="0"/>
        <v>0</v>
      </c>
      <c r="G12" s="322">
        <f t="shared" si="1"/>
        <v>0</v>
      </c>
    </row>
    <row r="13" spans="1:9" s="13" customFormat="1" ht="36.75" customHeight="1">
      <c r="A13" s="320">
        <v>1000</v>
      </c>
      <c r="B13" s="328">
        <v>13936029.520000001</v>
      </c>
      <c r="C13" s="321">
        <v>13936029.520000001</v>
      </c>
      <c r="D13" s="321">
        <v>13936029.520000001</v>
      </c>
      <c r="E13" s="321">
        <v>13936029.520000001</v>
      </c>
      <c r="F13" s="88">
        <f t="shared" si="0"/>
        <v>0</v>
      </c>
      <c r="G13" s="322">
        <f t="shared" si="1"/>
        <v>0</v>
      </c>
    </row>
    <row r="14" spans="1:9" s="13" customFormat="1" ht="35.25" customHeight="1">
      <c r="A14" s="320">
        <v>2000</v>
      </c>
      <c r="B14" s="328">
        <v>14593538.74</v>
      </c>
      <c r="C14" s="321">
        <v>14593538.74</v>
      </c>
      <c r="D14" s="321">
        <v>14593538.74</v>
      </c>
      <c r="E14" s="321">
        <v>14593538.74</v>
      </c>
      <c r="F14" s="88">
        <f t="shared" si="0"/>
        <v>0</v>
      </c>
      <c r="G14" s="322">
        <f t="shared" si="1"/>
        <v>0</v>
      </c>
    </row>
    <row r="15" spans="1:9" ht="34.5" customHeight="1">
      <c r="A15" s="320">
        <v>3000</v>
      </c>
      <c r="B15" s="328">
        <v>61449242.430000007</v>
      </c>
      <c r="C15" s="321">
        <v>61449242.430000007</v>
      </c>
      <c r="D15" s="321">
        <v>61449242.430000007</v>
      </c>
      <c r="E15" s="321">
        <v>61449242.430000007</v>
      </c>
      <c r="F15" s="88">
        <f t="shared" si="0"/>
        <v>0</v>
      </c>
      <c r="G15" s="322">
        <f t="shared" si="1"/>
        <v>0</v>
      </c>
    </row>
    <row r="16" spans="1:9" ht="33" customHeight="1">
      <c r="A16" s="320">
        <v>5000</v>
      </c>
      <c r="B16" s="330">
        <v>0</v>
      </c>
      <c r="C16" s="326">
        <v>0</v>
      </c>
      <c r="D16" s="326">
        <v>0</v>
      </c>
      <c r="E16" s="326">
        <v>0</v>
      </c>
      <c r="F16" s="327">
        <f t="shared" si="0"/>
        <v>0</v>
      </c>
      <c r="G16" s="322">
        <f t="shared" si="1"/>
        <v>0</v>
      </c>
    </row>
    <row r="17" spans="1:7" ht="29.25" customHeight="1">
      <c r="A17" s="323" t="s">
        <v>36</v>
      </c>
      <c r="B17" s="51">
        <f>+B8+B12</f>
        <v>171209385.05000001</v>
      </c>
      <c r="C17" s="51">
        <f>+C8+C12</f>
        <v>167245247.05000001</v>
      </c>
      <c r="D17" s="51">
        <f>+D8+D12</f>
        <v>167245247.05000001</v>
      </c>
      <c r="E17" s="51">
        <f>+E8+E12</f>
        <v>167245247.05000001</v>
      </c>
      <c r="F17" s="87">
        <f t="shared" si="0"/>
        <v>-3964138</v>
      </c>
      <c r="G17" s="324">
        <f t="shared" si="1"/>
        <v>0</v>
      </c>
    </row>
  </sheetData>
  <mergeCells count="6">
    <mergeCell ref="A1:G1"/>
    <mergeCell ref="A3:G3"/>
    <mergeCell ref="A4:G4"/>
    <mergeCell ref="A5:A6"/>
    <mergeCell ref="B5:E5"/>
    <mergeCell ref="F5:G5"/>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35"/>
  <sheetViews>
    <sheetView showGridLines="0" view="pageLayout" zoomScale="85" zoomScaleNormal="100" zoomScalePageLayoutView="85" workbookViewId="0">
      <selection activeCell="H27" sqref="H27:I27"/>
    </sheetView>
  </sheetViews>
  <sheetFormatPr baseColWidth="10" defaultRowHeight="13.5"/>
  <cols>
    <col min="1" max="1" width="13.140625" style="1" customWidth="1"/>
    <col min="2" max="2" width="14.28515625" style="44" customWidth="1"/>
    <col min="3" max="3" width="14.5703125" style="44" customWidth="1"/>
    <col min="4" max="5" width="14.42578125" style="44" customWidth="1"/>
    <col min="6" max="6" width="14" style="44" customWidth="1"/>
    <col min="7" max="7" width="11" style="44" customWidth="1"/>
    <col min="8" max="8" width="6.5703125" style="1" customWidth="1"/>
    <col min="9" max="9" width="68.7109375" style="1" customWidth="1"/>
    <col min="10" max="16384" width="11.42578125" style="1"/>
  </cols>
  <sheetData>
    <row r="1" spans="1:10" ht="35.1" customHeight="1">
      <c r="A1" s="640" t="s">
        <v>22</v>
      </c>
      <c r="B1" s="641"/>
      <c r="C1" s="641"/>
      <c r="D1" s="641"/>
      <c r="E1" s="641"/>
      <c r="F1" s="641"/>
      <c r="G1" s="641"/>
      <c r="H1" s="641"/>
      <c r="I1" s="642"/>
    </row>
    <row r="2" spans="1:10" ht="6.75" customHeight="1"/>
    <row r="3" spans="1:10" ht="17.25" customHeight="1">
      <c r="A3" s="643" t="s">
        <v>73</v>
      </c>
      <c r="B3" s="644"/>
      <c r="C3" s="644"/>
      <c r="D3" s="644"/>
      <c r="E3" s="644"/>
      <c r="F3" s="644"/>
      <c r="G3" s="644"/>
      <c r="H3" s="644"/>
      <c r="I3" s="645"/>
    </row>
    <row r="4" spans="1:10" ht="17.25" customHeight="1">
      <c r="A4" s="643" t="s">
        <v>74</v>
      </c>
      <c r="B4" s="644"/>
      <c r="C4" s="644"/>
      <c r="D4" s="644"/>
      <c r="E4" s="644"/>
      <c r="F4" s="644"/>
      <c r="G4" s="644"/>
      <c r="H4" s="644"/>
      <c r="I4" s="645"/>
    </row>
    <row r="5" spans="1:10" ht="25.5" customHeight="1">
      <c r="A5" s="658" t="s">
        <v>12</v>
      </c>
      <c r="B5" s="668" t="s">
        <v>29</v>
      </c>
      <c r="C5" s="669"/>
      <c r="D5" s="669"/>
      <c r="E5" s="670"/>
      <c r="F5" s="668" t="s">
        <v>26</v>
      </c>
      <c r="G5" s="670"/>
      <c r="H5" s="671" t="s">
        <v>41</v>
      </c>
      <c r="I5" s="672"/>
      <c r="J5" s="2"/>
    </row>
    <row r="6" spans="1:10" ht="25.5" customHeight="1">
      <c r="A6" s="659"/>
      <c r="B6" s="45" t="s">
        <v>40</v>
      </c>
      <c r="C6" s="46" t="s">
        <v>16</v>
      </c>
      <c r="D6" s="46" t="s">
        <v>17</v>
      </c>
      <c r="E6" s="46" t="s">
        <v>32</v>
      </c>
      <c r="F6" s="46" t="s">
        <v>33</v>
      </c>
      <c r="G6" s="46" t="s">
        <v>34</v>
      </c>
      <c r="H6" s="673" t="s">
        <v>19</v>
      </c>
      <c r="I6" s="674"/>
      <c r="J6" s="3"/>
    </row>
    <row r="7" spans="1:10" s="29" customFormat="1" ht="12.75" customHeight="1">
      <c r="A7" s="17" t="s">
        <v>0</v>
      </c>
      <c r="B7" s="52" t="s">
        <v>1</v>
      </c>
      <c r="C7" s="52" t="s">
        <v>2</v>
      </c>
      <c r="D7" s="52" t="s">
        <v>6</v>
      </c>
      <c r="E7" s="52" t="s">
        <v>3</v>
      </c>
      <c r="F7" s="52" t="s">
        <v>4</v>
      </c>
      <c r="G7" s="52" t="s">
        <v>5</v>
      </c>
      <c r="H7" s="28"/>
      <c r="I7" s="21"/>
    </row>
    <row r="8" spans="1:10" s="29" customFormat="1" ht="12.75">
      <c r="A8" s="19"/>
      <c r="B8" s="53"/>
      <c r="C8" s="53"/>
      <c r="D8" s="53"/>
      <c r="E8" s="53"/>
      <c r="F8" s="54"/>
      <c r="G8" s="54"/>
      <c r="H8" s="666" t="s">
        <v>83</v>
      </c>
      <c r="I8" s="667"/>
    </row>
    <row r="9" spans="1:10" s="29" customFormat="1" ht="12.75">
      <c r="A9" s="19"/>
      <c r="B9" s="53"/>
      <c r="C9" s="53"/>
      <c r="D9" s="53"/>
      <c r="E9" s="53"/>
      <c r="F9" s="55"/>
      <c r="G9" s="55"/>
      <c r="H9" s="664" t="s">
        <v>84</v>
      </c>
      <c r="I9" s="665"/>
    </row>
    <row r="10" spans="1:10" s="29" customFormat="1" ht="12.75">
      <c r="A10" s="20"/>
      <c r="B10" s="56"/>
      <c r="C10" s="56"/>
      <c r="D10" s="56"/>
      <c r="E10" s="56"/>
      <c r="F10" s="54"/>
      <c r="G10" s="54"/>
      <c r="H10" s="666" t="s">
        <v>83</v>
      </c>
      <c r="I10" s="667"/>
    </row>
    <row r="11" spans="1:10" s="29" customFormat="1" ht="12.75">
      <c r="A11" s="22"/>
      <c r="B11" s="55"/>
      <c r="C11" s="55"/>
      <c r="D11" s="55"/>
      <c r="E11" s="55"/>
      <c r="F11" s="55"/>
      <c r="G11" s="55"/>
      <c r="H11" s="664" t="s">
        <v>84</v>
      </c>
      <c r="I11" s="665"/>
    </row>
    <row r="12" spans="1:10" s="29" customFormat="1" ht="16.5" customHeight="1">
      <c r="A12" s="20"/>
      <c r="B12" s="56"/>
      <c r="C12" s="56"/>
      <c r="D12" s="56"/>
      <c r="E12" s="56"/>
      <c r="F12" s="54"/>
      <c r="G12" s="54"/>
      <c r="H12" s="666" t="s">
        <v>83</v>
      </c>
      <c r="I12" s="667"/>
    </row>
    <row r="13" spans="1:10" s="29" customFormat="1" ht="16.5" customHeight="1">
      <c r="A13" s="22"/>
      <c r="B13" s="55"/>
      <c r="C13" s="55"/>
      <c r="D13" s="55"/>
      <c r="E13" s="55"/>
      <c r="F13" s="55"/>
      <c r="G13" s="55"/>
      <c r="H13" s="664" t="s">
        <v>84</v>
      </c>
      <c r="I13" s="665"/>
    </row>
    <row r="14" spans="1:10" s="29" customFormat="1" ht="16.5" customHeight="1">
      <c r="A14" s="20"/>
      <c r="B14" s="56"/>
      <c r="C14" s="56"/>
      <c r="D14" s="56"/>
      <c r="E14" s="56"/>
      <c r="F14" s="54"/>
      <c r="G14" s="54"/>
      <c r="H14" s="666" t="s">
        <v>83</v>
      </c>
      <c r="I14" s="667"/>
    </row>
    <row r="15" spans="1:10" s="29" customFormat="1" ht="16.5" customHeight="1">
      <c r="A15" s="22"/>
      <c r="B15" s="55"/>
      <c r="C15" s="55"/>
      <c r="D15" s="55"/>
      <c r="E15" s="55"/>
      <c r="F15" s="55"/>
      <c r="G15" s="55"/>
      <c r="H15" s="664" t="s">
        <v>84</v>
      </c>
      <c r="I15" s="665"/>
    </row>
    <row r="16" spans="1:10" s="29" customFormat="1" ht="16.5" customHeight="1">
      <c r="A16" s="20"/>
      <c r="B16" s="56"/>
      <c r="C16" s="56"/>
      <c r="D16" s="56"/>
      <c r="E16" s="56"/>
      <c r="F16" s="54"/>
      <c r="G16" s="54"/>
      <c r="H16" s="666" t="s">
        <v>83</v>
      </c>
      <c r="I16" s="667"/>
    </row>
    <row r="17" spans="1:9" s="29" customFormat="1" ht="16.5" customHeight="1">
      <c r="A17" s="22"/>
      <c r="B17" s="55"/>
      <c r="C17" s="55"/>
      <c r="D17" s="55"/>
      <c r="E17" s="55"/>
      <c r="F17" s="55"/>
      <c r="G17" s="55"/>
      <c r="H17" s="664" t="s">
        <v>84</v>
      </c>
      <c r="I17" s="665"/>
    </row>
    <row r="18" spans="1:9" s="29" customFormat="1" ht="16.5" customHeight="1">
      <c r="A18" s="20"/>
      <c r="B18" s="56"/>
      <c r="C18" s="56"/>
      <c r="D18" s="56"/>
      <c r="E18" s="56"/>
      <c r="F18" s="54"/>
      <c r="G18" s="54"/>
      <c r="H18" s="666" t="s">
        <v>83</v>
      </c>
      <c r="I18" s="667"/>
    </row>
    <row r="19" spans="1:9" s="29" customFormat="1" ht="16.5" customHeight="1">
      <c r="A19" s="22"/>
      <c r="B19" s="55"/>
      <c r="C19" s="55"/>
      <c r="D19" s="55"/>
      <c r="E19" s="55"/>
      <c r="F19" s="55"/>
      <c r="G19" s="55"/>
      <c r="H19" s="664" t="s">
        <v>84</v>
      </c>
      <c r="I19" s="665"/>
    </row>
    <row r="20" spans="1:9" s="29" customFormat="1" ht="16.5" customHeight="1">
      <c r="A20" s="20"/>
      <c r="B20" s="56"/>
      <c r="C20" s="56"/>
      <c r="D20" s="56"/>
      <c r="E20" s="56"/>
      <c r="F20" s="54"/>
      <c r="G20" s="54"/>
      <c r="H20" s="666" t="s">
        <v>83</v>
      </c>
      <c r="I20" s="667"/>
    </row>
    <row r="21" spans="1:9" s="29" customFormat="1" ht="16.5" customHeight="1">
      <c r="A21" s="22"/>
      <c r="B21" s="55"/>
      <c r="C21" s="55"/>
      <c r="D21" s="55"/>
      <c r="E21" s="55"/>
      <c r="F21" s="55"/>
      <c r="G21" s="55"/>
      <c r="H21" s="664" t="s">
        <v>84</v>
      </c>
      <c r="I21" s="665"/>
    </row>
    <row r="22" spans="1:9" s="29" customFormat="1" ht="16.5" customHeight="1">
      <c r="A22" s="20"/>
      <c r="B22" s="56"/>
      <c r="C22" s="56"/>
      <c r="D22" s="56"/>
      <c r="E22" s="56"/>
      <c r="F22" s="54"/>
      <c r="G22" s="54"/>
      <c r="H22" s="666" t="s">
        <v>83</v>
      </c>
      <c r="I22" s="667"/>
    </row>
    <row r="23" spans="1:9" s="29" customFormat="1" ht="16.5" customHeight="1">
      <c r="A23" s="22"/>
      <c r="B23" s="55"/>
      <c r="C23" s="55"/>
      <c r="D23" s="55"/>
      <c r="E23" s="55"/>
      <c r="F23" s="55"/>
      <c r="G23" s="55"/>
      <c r="H23" s="664" t="s">
        <v>84</v>
      </c>
      <c r="I23" s="665"/>
    </row>
    <row r="24" spans="1:9" s="29" customFormat="1" ht="16.5" customHeight="1">
      <c r="A24" s="20"/>
      <c r="B24" s="56"/>
      <c r="C24" s="56"/>
      <c r="D24" s="56"/>
      <c r="E24" s="56"/>
      <c r="F24" s="54"/>
      <c r="G24" s="54"/>
      <c r="H24" s="666" t="s">
        <v>83</v>
      </c>
      <c r="I24" s="667"/>
    </row>
    <row r="25" spans="1:9" s="29" customFormat="1" ht="16.5" customHeight="1">
      <c r="A25" s="22"/>
      <c r="B25" s="55"/>
      <c r="C25" s="55"/>
      <c r="D25" s="55"/>
      <c r="E25" s="55"/>
      <c r="F25" s="55"/>
      <c r="G25" s="55"/>
      <c r="H25" s="664" t="s">
        <v>84</v>
      </c>
      <c r="I25" s="665"/>
    </row>
    <row r="26" spans="1:9" s="29" customFormat="1" ht="16.5" customHeight="1">
      <c r="A26" s="20"/>
      <c r="B26" s="56"/>
      <c r="C26" s="56"/>
      <c r="D26" s="56"/>
      <c r="E26" s="56"/>
      <c r="F26" s="54"/>
      <c r="G26" s="54"/>
      <c r="H26" s="666" t="s">
        <v>83</v>
      </c>
      <c r="I26" s="667"/>
    </row>
    <row r="27" spans="1:9" s="29" customFormat="1" ht="16.5" customHeight="1">
      <c r="A27" s="22"/>
      <c r="B27" s="55"/>
      <c r="C27" s="55"/>
      <c r="D27" s="55"/>
      <c r="E27" s="55"/>
      <c r="F27" s="55"/>
      <c r="G27" s="55"/>
      <c r="H27" s="664" t="s">
        <v>84</v>
      </c>
      <c r="I27" s="665"/>
    </row>
    <row r="28" spans="1:9" s="29" customFormat="1" ht="16.5" customHeight="1">
      <c r="A28" s="20"/>
      <c r="B28" s="56"/>
      <c r="C28" s="56"/>
      <c r="D28" s="56"/>
      <c r="E28" s="56"/>
      <c r="F28" s="54"/>
      <c r="G28" s="54"/>
      <c r="H28" s="666" t="s">
        <v>83</v>
      </c>
      <c r="I28" s="667"/>
    </row>
    <row r="29" spans="1:9" s="29" customFormat="1" ht="16.5" customHeight="1">
      <c r="A29" s="22"/>
      <c r="B29" s="55"/>
      <c r="C29" s="55"/>
      <c r="D29" s="55"/>
      <c r="E29" s="55"/>
      <c r="F29" s="55"/>
      <c r="G29" s="55"/>
      <c r="H29" s="664" t="s">
        <v>84</v>
      </c>
      <c r="I29" s="665"/>
    </row>
    <row r="30" spans="1:9" s="29" customFormat="1" ht="16.5" customHeight="1">
      <c r="A30" s="19"/>
      <c r="B30" s="53"/>
      <c r="C30" s="53"/>
      <c r="D30" s="53"/>
      <c r="E30" s="53"/>
      <c r="F30" s="53"/>
      <c r="G30" s="53"/>
      <c r="H30" s="26" t="s">
        <v>10</v>
      </c>
      <c r="I30" s="21"/>
    </row>
    <row r="31" spans="1:9" s="29" customFormat="1" ht="16.5" customHeight="1">
      <c r="A31" s="19"/>
      <c r="B31" s="53"/>
      <c r="C31" s="53"/>
      <c r="D31" s="53"/>
      <c r="E31" s="53"/>
      <c r="F31" s="53"/>
      <c r="G31" s="53"/>
      <c r="H31" s="26" t="s">
        <v>11</v>
      </c>
      <c r="I31" s="23"/>
    </row>
    <row r="32" spans="1:9" s="29" customFormat="1" ht="24.75" customHeight="1">
      <c r="A32" s="4" t="s">
        <v>37</v>
      </c>
      <c r="B32" s="57">
        <f t="shared" ref="B32:G32" si="0">SUM(B8:B30)</f>
        <v>0</v>
      </c>
      <c r="C32" s="57">
        <f t="shared" si="0"/>
        <v>0</v>
      </c>
      <c r="D32" s="57">
        <f t="shared" si="0"/>
        <v>0</v>
      </c>
      <c r="E32" s="57">
        <f t="shared" si="0"/>
        <v>0</v>
      </c>
      <c r="F32" s="57">
        <f t="shared" si="0"/>
        <v>0</v>
      </c>
      <c r="G32" s="57">
        <f t="shared" si="0"/>
        <v>0</v>
      </c>
      <c r="H32" s="27"/>
      <c r="I32" s="24"/>
    </row>
    <row r="34" spans="1:9">
      <c r="A34" s="5"/>
      <c r="F34" s="58"/>
      <c r="I34" s="6"/>
    </row>
    <row r="35" spans="1:9">
      <c r="A35" s="7"/>
      <c r="F35" s="59"/>
      <c r="I35" s="8"/>
    </row>
  </sheetData>
  <mergeCells count="30">
    <mergeCell ref="A1:I1"/>
    <mergeCell ref="A3:I3"/>
    <mergeCell ref="A4:I4"/>
    <mergeCell ref="A5:A6"/>
    <mergeCell ref="B5:E5"/>
    <mergeCell ref="F5:G5"/>
    <mergeCell ref="H5:I5"/>
    <mergeCell ref="H6:I6"/>
    <mergeCell ref="H8:I8"/>
    <mergeCell ref="H9:I9"/>
    <mergeCell ref="H10:I10"/>
    <mergeCell ref="H11:I11"/>
    <mergeCell ref="H12:I12"/>
    <mergeCell ref="H13:I13"/>
    <mergeCell ref="H14:I14"/>
    <mergeCell ref="H15:I15"/>
    <mergeCell ref="H16:I16"/>
    <mergeCell ref="H17:I17"/>
    <mergeCell ref="H18:I18"/>
    <mergeCell ref="H19:I19"/>
    <mergeCell ref="H26:I26"/>
    <mergeCell ref="H27:I27"/>
    <mergeCell ref="H28:I28"/>
    <mergeCell ref="H29:I29"/>
    <mergeCell ref="H20:I20"/>
    <mergeCell ref="H21:I21"/>
    <mergeCell ref="H22:I22"/>
    <mergeCell ref="H23:I23"/>
    <mergeCell ref="H24:I24"/>
    <mergeCell ref="H25:I25"/>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6"/>
  <sheetViews>
    <sheetView showGridLines="0" view="pageLayout" topLeftCell="A65" zoomScale="85" zoomScaleNormal="115" zoomScaleSheetLayoutView="110" zoomScalePageLayoutView="85" workbookViewId="0">
      <selection activeCell="G41" sqref="G41"/>
    </sheetView>
  </sheetViews>
  <sheetFormatPr baseColWidth="10" defaultRowHeight="13.5"/>
  <cols>
    <col min="1" max="1" width="3.85546875" style="1" customWidth="1"/>
    <col min="2" max="3" width="3.140625" style="1" customWidth="1"/>
    <col min="4" max="4" width="4" style="1" customWidth="1"/>
    <col min="5" max="5" width="4.5703125" style="1" bestFit="1" customWidth="1"/>
    <col min="6" max="6" width="3.140625" style="1" customWidth="1"/>
    <col min="7" max="7" width="29.140625" style="1" customWidth="1"/>
    <col min="8" max="8" width="12" style="1" bestFit="1" customWidth="1"/>
    <col min="9" max="10" width="13.7109375" style="63" customWidth="1"/>
    <col min="11" max="11" width="9.85546875" style="63" bestFit="1" customWidth="1"/>
    <col min="12" max="12" width="15.85546875" style="63" bestFit="1" customWidth="1"/>
    <col min="13" max="15" width="14.5703125" style="63" bestFit="1" customWidth="1"/>
    <col min="16" max="16" width="7.7109375" style="292" bestFit="1" customWidth="1"/>
    <col min="17" max="17" width="8.140625" style="292" customWidth="1"/>
    <col min="18" max="16384" width="11.42578125" style="1"/>
  </cols>
  <sheetData>
    <row r="1" spans="1:17" ht="35.1" customHeight="1">
      <c r="A1" s="640" t="s">
        <v>85</v>
      </c>
      <c r="B1" s="641"/>
      <c r="C1" s="641"/>
      <c r="D1" s="641"/>
      <c r="E1" s="641"/>
      <c r="F1" s="641"/>
      <c r="G1" s="641"/>
      <c r="H1" s="641"/>
      <c r="I1" s="641"/>
      <c r="J1" s="641"/>
      <c r="K1" s="641"/>
      <c r="L1" s="641"/>
      <c r="M1" s="641"/>
      <c r="N1" s="641"/>
      <c r="O1" s="641"/>
      <c r="P1" s="641"/>
      <c r="Q1" s="642"/>
    </row>
    <row r="2" spans="1:17" ht="6" customHeight="1">
      <c r="Q2" s="288"/>
    </row>
    <row r="3" spans="1:17" ht="20.100000000000001" customHeight="1">
      <c r="A3" s="643" t="s">
        <v>86</v>
      </c>
      <c r="B3" s="644"/>
      <c r="C3" s="644"/>
      <c r="D3" s="644"/>
      <c r="E3" s="644"/>
      <c r="F3" s="644"/>
      <c r="G3" s="644"/>
      <c r="H3" s="644"/>
      <c r="I3" s="644"/>
      <c r="J3" s="644"/>
      <c r="K3" s="644"/>
      <c r="L3" s="644"/>
      <c r="M3" s="644"/>
      <c r="N3" s="644"/>
      <c r="O3" s="644"/>
      <c r="P3" s="644"/>
      <c r="Q3" s="645"/>
    </row>
    <row r="4" spans="1:17" ht="20.100000000000001" customHeight="1">
      <c r="A4" s="643" t="s">
        <v>182</v>
      </c>
      <c r="B4" s="644"/>
      <c r="C4" s="644"/>
      <c r="D4" s="644"/>
      <c r="E4" s="644"/>
      <c r="F4" s="644"/>
      <c r="G4" s="644"/>
      <c r="H4" s="644"/>
      <c r="I4" s="644"/>
      <c r="J4" s="644"/>
      <c r="K4" s="644"/>
      <c r="L4" s="644"/>
      <c r="M4" s="644"/>
      <c r="N4" s="644"/>
      <c r="O4" s="644"/>
      <c r="P4" s="644"/>
      <c r="Q4" s="645"/>
    </row>
    <row r="5" spans="1:17" ht="15" customHeight="1">
      <c r="A5" s="658" t="s">
        <v>23</v>
      </c>
      <c r="B5" s="658" t="s">
        <v>15</v>
      </c>
      <c r="C5" s="658" t="s">
        <v>13</v>
      </c>
      <c r="D5" s="658" t="s">
        <v>14</v>
      </c>
      <c r="E5" s="658" t="s">
        <v>7</v>
      </c>
      <c r="F5" s="658" t="s">
        <v>18</v>
      </c>
      <c r="G5" s="658" t="s">
        <v>8</v>
      </c>
      <c r="H5" s="658" t="s">
        <v>87</v>
      </c>
      <c r="I5" s="64" t="s">
        <v>88</v>
      </c>
      <c r="J5" s="64"/>
      <c r="K5" s="64"/>
      <c r="L5" s="64"/>
      <c r="M5" s="64"/>
      <c r="N5" s="64"/>
      <c r="O5" s="64"/>
      <c r="P5" s="293"/>
      <c r="Q5" s="289"/>
    </row>
    <row r="6" spans="1:17" ht="15" customHeight="1">
      <c r="A6" s="679"/>
      <c r="B6" s="679"/>
      <c r="C6" s="679"/>
      <c r="D6" s="679"/>
      <c r="E6" s="679"/>
      <c r="F6" s="679"/>
      <c r="G6" s="679"/>
      <c r="H6" s="679"/>
      <c r="I6" s="66" t="s">
        <v>89</v>
      </c>
      <c r="J6" s="65"/>
      <c r="K6" s="680" t="s">
        <v>191</v>
      </c>
      <c r="L6" s="675" t="s">
        <v>90</v>
      </c>
      <c r="M6" s="676"/>
      <c r="N6" s="676"/>
      <c r="O6" s="676"/>
      <c r="P6" s="677" t="s">
        <v>192</v>
      </c>
      <c r="Q6" s="677" t="s">
        <v>91</v>
      </c>
    </row>
    <row r="7" spans="1:17" ht="42" customHeight="1">
      <c r="A7" s="679"/>
      <c r="B7" s="679"/>
      <c r="C7" s="679"/>
      <c r="D7" s="679"/>
      <c r="E7" s="679"/>
      <c r="F7" s="679"/>
      <c r="G7" s="679"/>
      <c r="H7" s="679"/>
      <c r="I7" s="76" t="s">
        <v>38</v>
      </c>
      <c r="J7" s="76" t="s">
        <v>92</v>
      </c>
      <c r="K7" s="681"/>
      <c r="L7" s="76" t="s">
        <v>93</v>
      </c>
      <c r="M7" s="76" t="s">
        <v>94</v>
      </c>
      <c r="N7" s="76" t="s">
        <v>95</v>
      </c>
      <c r="O7" s="76" t="s">
        <v>96</v>
      </c>
      <c r="P7" s="678"/>
      <c r="Q7" s="678"/>
    </row>
    <row r="8" spans="1:17" s="83" customFormat="1" ht="24">
      <c r="A8" s="301">
        <v>1</v>
      </c>
      <c r="B8" s="301"/>
      <c r="C8" s="104"/>
      <c r="D8" s="104"/>
      <c r="E8" s="104"/>
      <c r="F8" s="104"/>
      <c r="G8" s="343" t="s">
        <v>97</v>
      </c>
      <c r="H8" s="344"/>
      <c r="I8" s="345"/>
      <c r="J8" s="345"/>
      <c r="K8" s="345"/>
      <c r="L8" s="331">
        <f>L9+L13+L38</f>
        <v>76600004.849999994</v>
      </c>
      <c r="M8" s="331">
        <f t="shared" ref="M8:O8" si="0">M9+M13+M38</f>
        <v>46556032.779999994</v>
      </c>
      <c r="N8" s="331">
        <f t="shared" si="0"/>
        <v>46556032.779999994</v>
      </c>
      <c r="O8" s="331">
        <f t="shared" si="0"/>
        <v>46556032.779999994</v>
      </c>
      <c r="P8" s="332"/>
      <c r="Q8" s="332"/>
    </row>
    <row r="9" spans="1:17" s="77" customFormat="1" ht="12">
      <c r="A9" s="301"/>
      <c r="B9" s="301">
        <v>1</v>
      </c>
      <c r="C9" s="104"/>
      <c r="D9" s="104"/>
      <c r="E9" s="104"/>
      <c r="F9" s="104"/>
      <c r="G9" s="343" t="s">
        <v>98</v>
      </c>
      <c r="H9" s="344"/>
      <c r="I9" s="345"/>
      <c r="J9" s="345"/>
      <c r="K9" s="345"/>
      <c r="L9" s="333">
        <f>L10</f>
        <v>44909.4</v>
      </c>
      <c r="M9" s="333">
        <f t="shared" ref="M9:O9" si="1">M10</f>
        <v>44909.4</v>
      </c>
      <c r="N9" s="333">
        <f t="shared" si="1"/>
        <v>44909.4</v>
      </c>
      <c r="O9" s="333">
        <f t="shared" si="1"/>
        <v>44909.4</v>
      </c>
      <c r="P9" s="334"/>
      <c r="Q9" s="334"/>
    </row>
    <row r="10" spans="1:17" s="77" customFormat="1" ht="12">
      <c r="A10" s="301"/>
      <c r="B10" s="301"/>
      <c r="C10" s="104">
        <v>2</v>
      </c>
      <c r="D10" s="104"/>
      <c r="E10" s="104"/>
      <c r="F10" s="104"/>
      <c r="G10" s="343" t="s">
        <v>99</v>
      </c>
      <c r="H10" s="344"/>
      <c r="I10" s="345"/>
      <c r="J10" s="345"/>
      <c r="K10" s="345"/>
      <c r="L10" s="333">
        <f>L11</f>
        <v>44909.4</v>
      </c>
      <c r="M10" s="333">
        <f t="shared" ref="M10:O10" si="2">M11</f>
        <v>44909.4</v>
      </c>
      <c r="N10" s="333">
        <f t="shared" si="2"/>
        <v>44909.4</v>
      </c>
      <c r="O10" s="333">
        <f t="shared" si="2"/>
        <v>44909.4</v>
      </c>
      <c r="P10" s="334"/>
      <c r="Q10" s="334"/>
    </row>
    <row r="11" spans="1:17" s="77" customFormat="1" ht="12">
      <c r="A11" s="301"/>
      <c r="B11" s="301"/>
      <c r="C11" s="104"/>
      <c r="D11" s="104">
        <v>4</v>
      </c>
      <c r="E11" s="104"/>
      <c r="F11" s="104"/>
      <c r="G11" s="343" t="s">
        <v>100</v>
      </c>
      <c r="H11" s="344"/>
      <c r="I11" s="345"/>
      <c r="J11" s="345"/>
      <c r="K11" s="345"/>
      <c r="L11" s="333">
        <f>L12</f>
        <v>44909.4</v>
      </c>
      <c r="M11" s="333">
        <f t="shared" ref="M11:O11" si="3">M12</f>
        <v>44909.4</v>
      </c>
      <c r="N11" s="333">
        <f t="shared" si="3"/>
        <v>44909.4</v>
      </c>
      <c r="O11" s="333">
        <f t="shared" si="3"/>
        <v>44909.4</v>
      </c>
      <c r="P11" s="334"/>
      <c r="Q11" s="334"/>
    </row>
    <row r="12" spans="1:17" s="77" customFormat="1" ht="24">
      <c r="A12" s="301" t="s">
        <v>101</v>
      </c>
      <c r="B12" s="301"/>
      <c r="C12" s="104"/>
      <c r="D12" s="104"/>
      <c r="E12" s="104">
        <v>201</v>
      </c>
      <c r="F12" s="104"/>
      <c r="G12" s="343" t="s">
        <v>102</v>
      </c>
      <c r="H12" s="344" t="s">
        <v>103</v>
      </c>
      <c r="I12" s="345">
        <v>4</v>
      </c>
      <c r="J12" s="345">
        <v>2</v>
      </c>
      <c r="K12" s="345">
        <f>J12/I12*100</f>
        <v>50</v>
      </c>
      <c r="L12" s="333">
        <v>44909.4</v>
      </c>
      <c r="M12" s="333">
        <v>44909.4</v>
      </c>
      <c r="N12" s="333">
        <v>44909.4</v>
      </c>
      <c r="O12" s="335">
        <v>44909.4</v>
      </c>
      <c r="P12" s="336">
        <f>M12/L12*100</f>
        <v>100</v>
      </c>
      <c r="Q12" s="336">
        <f>K12/P12*100</f>
        <v>50</v>
      </c>
    </row>
    <row r="13" spans="1:17" s="77" customFormat="1" ht="15.75" customHeight="1">
      <c r="A13" s="301"/>
      <c r="B13" s="301">
        <v>2</v>
      </c>
      <c r="C13" s="104"/>
      <c r="D13" s="104"/>
      <c r="E13" s="104"/>
      <c r="F13" s="104"/>
      <c r="G13" s="343" t="s">
        <v>104</v>
      </c>
      <c r="H13" s="344"/>
      <c r="I13" s="345"/>
      <c r="J13" s="345"/>
      <c r="K13" s="345"/>
      <c r="L13" s="331">
        <f>L14+L17+L20+L28+L32</f>
        <v>76555095.449999988</v>
      </c>
      <c r="M13" s="331">
        <f t="shared" ref="M13:O13" si="4">M14+M17+M20+M28+M32</f>
        <v>46511123.379999995</v>
      </c>
      <c r="N13" s="331">
        <f t="shared" si="4"/>
        <v>46511123.379999995</v>
      </c>
      <c r="O13" s="331">
        <f t="shared" si="4"/>
        <v>46511123.379999995</v>
      </c>
      <c r="P13" s="336"/>
      <c r="Q13" s="336"/>
    </row>
    <row r="14" spans="1:17" s="77" customFormat="1" ht="24">
      <c r="A14" s="301"/>
      <c r="B14" s="301"/>
      <c r="C14" s="104">
        <v>2</v>
      </c>
      <c r="D14" s="104"/>
      <c r="E14" s="104"/>
      <c r="F14" s="104"/>
      <c r="G14" s="343" t="s">
        <v>105</v>
      </c>
      <c r="H14" s="344"/>
      <c r="I14" s="345"/>
      <c r="J14" s="345"/>
      <c r="K14" s="345"/>
      <c r="L14" s="332">
        <f>L15</f>
        <v>0</v>
      </c>
      <c r="M14" s="332">
        <f t="shared" ref="M14:O14" si="5">M15</f>
        <v>0</v>
      </c>
      <c r="N14" s="332">
        <f t="shared" si="5"/>
        <v>0</v>
      </c>
      <c r="O14" s="332">
        <f t="shared" si="5"/>
        <v>0</v>
      </c>
      <c r="P14" s="336"/>
      <c r="Q14" s="336"/>
    </row>
    <row r="15" spans="1:17" s="77" customFormat="1" ht="12">
      <c r="A15" s="301"/>
      <c r="B15" s="301"/>
      <c r="C15" s="104"/>
      <c r="D15" s="104">
        <v>6</v>
      </c>
      <c r="E15" s="104"/>
      <c r="F15" s="104"/>
      <c r="G15" s="343" t="s">
        <v>106</v>
      </c>
      <c r="H15" s="344"/>
      <c r="I15" s="345"/>
      <c r="J15" s="346" t="s">
        <v>101</v>
      </c>
      <c r="K15" s="345"/>
      <c r="L15" s="336">
        <f>L16</f>
        <v>0</v>
      </c>
      <c r="M15" s="336">
        <f t="shared" ref="M15:O15" si="6">M16</f>
        <v>0</v>
      </c>
      <c r="N15" s="336">
        <f t="shared" si="6"/>
        <v>0</v>
      </c>
      <c r="O15" s="336">
        <f t="shared" si="6"/>
        <v>0</v>
      </c>
      <c r="P15" s="336"/>
      <c r="Q15" s="336"/>
    </row>
    <row r="16" spans="1:17" s="77" customFormat="1" ht="12">
      <c r="A16" s="301"/>
      <c r="B16" s="301"/>
      <c r="C16" s="104"/>
      <c r="D16" s="104"/>
      <c r="E16" s="104">
        <v>203</v>
      </c>
      <c r="F16" s="104"/>
      <c r="G16" s="343" t="s">
        <v>107</v>
      </c>
      <c r="H16" s="344" t="s">
        <v>44</v>
      </c>
      <c r="I16" s="345">
        <v>1400</v>
      </c>
      <c r="J16" s="345">
        <v>2114</v>
      </c>
      <c r="K16" s="345">
        <f t="shared" ref="K16:K76" si="7">J16/I16*100</f>
        <v>151</v>
      </c>
      <c r="L16" s="336">
        <v>0</v>
      </c>
      <c r="M16" s="336">
        <v>0</v>
      </c>
      <c r="N16" s="336">
        <v>0</v>
      </c>
      <c r="O16" s="337">
        <v>0</v>
      </c>
      <c r="P16" s="336">
        <f>IFERROR(M16/L16*100,0)</f>
        <v>0</v>
      </c>
      <c r="Q16" s="336">
        <f>IFERROR(K16/P16*100,0)</f>
        <v>0</v>
      </c>
    </row>
    <row r="17" spans="1:17" s="77" customFormat="1" ht="12">
      <c r="A17" s="301"/>
      <c r="B17" s="301"/>
      <c r="C17" s="104">
        <v>3</v>
      </c>
      <c r="D17" s="104"/>
      <c r="E17" s="104"/>
      <c r="F17" s="104"/>
      <c r="G17" s="343" t="s">
        <v>812</v>
      </c>
      <c r="H17" s="344"/>
      <c r="I17" s="345"/>
      <c r="J17" s="345"/>
      <c r="K17" s="345"/>
      <c r="L17" s="333">
        <f>L18</f>
        <v>551081.94999999995</v>
      </c>
      <c r="M17" s="333">
        <f t="shared" ref="M17:O17" si="8">M18</f>
        <v>551081.94999999995</v>
      </c>
      <c r="N17" s="333">
        <f t="shared" si="8"/>
        <v>551081.94999999995</v>
      </c>
      <c r="O17" s="333">
        <f t="shared" si="8"/>
        <v>551081.94999999995</v>
      </c>
      <c r="P17" s="336"/>
      <c r="Q17" s="336"/>
    </row>
    <row r="18" spans="1:17" s="77" customFormat="1" ht="24">
      <c r="A18" s="301"/>
      <c r="B18" s="301"/>
      <c r="C18" s="104"/>
      <c r="D18" s="104">
        <v>3</v>
      </c>
      <c r="E18" s="104"/>
      <c r="F18" s="104"/>
      <c r="G18" s="343" t="s">
        <v>813</v>
      </c>
      <c r="H18" s="344"/>
      <c r="I18" s="345"/>
      <c r="J18" s="345"/>
      <c r="K18" s="345"/>
      <c r="L18" s="333">
        <f>L19</f>
        <v>551081.94999999995</v>
      </c>
      <c r="M18" s="333">
        <f>M19</f>
        <v>551081.94999999995</v>
      </c>
      <c r="N18" s="333">
        <f t="shared" ref="N18:O18" si="9">N19</f>
        <v>551081.94999999995</v>
      </c>
      <c r="O18" s="333">
        <f t="shared" si="9"/>
        <v>551081.94999999995</v>
      </c>
      <c r="P18" s="336"/>
      <c r="Q18" s="336"/>
    </row>
    <row r="19" spans="1:17" s="77" customFormat="1" ht="36">
      <c r="A19" s="301"/>
      <c r="B19" s="301"/>
      <c r="C19" s="104"/>
      <c r="D19" s="104"/>
      <c r="E19" s="104">
        <v>207</v>
      </c>
      <c r="F19" s="104"/>
      <c r="G19" s="347" t="s">
        <v>184</v>
      </c>
      <c r="H19" s="348" t="s">
        <v>49</v>
      </c>
      <c r="I19" s="346">
        <v>1</v>
      </c>
      <c r="J19" s="345">
        <v>1</v>
      </c>
      <c r="K19" s="345">
        <f t="shared" si="7"/>
        <v>100</v>
      </c>
      <c r="L19" s="333">
        <v>551081.94999999995</v>
      </c>
      <c r="M19" s="333">
        <v>551081.94999999995</v>
      </c>
      <c r="N19" s="333">
        <v>551081.94999999995</v>
      </c>
      <c r="O19" s="333">
        <v>551081.94999999995</v>
      </c>
      <c r="P19" s="336">
        <f t="shared" ref="P19:P76" si="10">M19/L19*100</f>
        <v>100</v>
      </c>
      <c r="Q19" s="336">
        <f t="shared" ref="Q19:Q79" si="11">IFERROR(K19/P19*100,0)</f>
        <v>100</v>
      </c>
    </row>
    <row r="20" spans="1:17" s="77" customFormat="1" ht="36">
      <c r="A20" s="301"/>
      <c r="B20" s="301"/>
      <c r="C20" s="104">
        <v>4</v>
      </c>
      <c r="D20" s="104"/>
      <c r="E20" s="104"/>
      <c r="F20" s="104"/>
      <c r="G20" s="343" t="s">
        <v>108</v>
      </c>
      <c r="H20" s="344"/>
      <c r="I20" s="345"/>
      <c r="J20" s="345"/>
      <c r="K20" s="345"/>
      <c r="L20" s="333">
        <f>L21+L24</f>
        <v>42017496.710000001</v>
      </c>
      <c r="M20" s="333">
        <f t="shared" ref="M20:O20" si="12">M21+M24</f>
        <v>12597257.140000001</v>
      </c>
      <c r="N20" s="333">
        <f t="shared" si="12"/>
        <v>12597257.140000001</v>
      </c>
      <c r="O20" s="333">
        <f t="shared" si="12"/>
        <v>12597257.140000001</v>
      </c>
      <c r="P20" s="336"/>
      <c r="Q20" s="336"/>
    </row>
    <row r="21" spans="1:17" s="77" customFormat="1" ht="12">
      <c r="A21" s="301"/>
      <c r="B21" s="301"/>
      <c r="C21" s="104"/>
      <c r="D21" s="104">
        <v>1</v>
      </c>
      <c r="E21" s="104"/>
      <c r="F21" s="104"/>
      <c r="G21" s="343" t="s">
        <v>109</v>
      </c>
      <c r="H21" s="344"/>
      <c r="I21" s="345"/>
      <c r="J21" s="345"/>
      <c r="K21" s="345"/>
      <c r="L21" s="333">
        <f>L22+L23</f>
        <v>2566902.8800000004</v>
      </c>
      <c r="M21" s="333">
        <f t="shared" ref="M21:O21" si="13">M22+M23</f>
        <v>2511643.31</v>
      </c>
      <c r="N21" s="333">
        <f t="shared" si="13"/>
        <v>2511643.31</v>
      </c>
      <c r="O21" s="333">
        <f t="shared" si="13"/>
        <v>2511643.31</v>
      </c>
      <c r="P21" s="336"/>
      <c r="Q21" s="336"/>
    </row>
    <row r="22" spans="1:17" s="77" customFormat="1" ht="22.5" customHeight="1">
      <c r="A22" s="301"/>
      <c r="B22" s="301"/>
      <c r="C22" s="104"/>
      <c r="D22" s="104"/>
      <c r="E22" s="104">
        <v>211</v>
      </c>
      <c r="F22" s="104"/>
      <c r="G22" s="343" t="s">
        <v>45</v>
      </c>
      <c r="H22" s="344" t="s">
        <v>46</v>
      </c>
      <c r="I22" s="345">
        <v>240</v>
      </c>
      <c r="J22" s="345">
        <v>436</v>
      </c>
      <c r="K22" s="345">
        <f t="shared" si="7"/>
        <v>181.66666666666666</v>
      </c>
      <c r="L22" s="333">
        <v>484942.17</v>
      </c>
      <c r="M22" s="333">
        <v>429682.60000000003</v>
      </c>
      <c r="N22" s="333">
        <v>429682.60000000003</v>
      </c>
      <c r="O22" s="335">
        <v>429682.60000000003</v>
      </c>
      <c r="P22" s="336">
        <f t="shared" si="10"/>
        <v>88.604915509822561</v>
      </c>
      <c r="Q22" s="336">
        <f t="shared" si="11"/>
        <v>205.03000947676259</v>
      </c>
    </row>
    <row r="23" spans="1:17" s="77" customFormat="1" ht="36">
      <c r="A23" s="301"/>
      <c r="B23" s="301"/>
      <c r="C23" s="104"/>
      <c r="D23" s="104"/>
      <c r="E23" s="104">
        <v>212</v>
      </c>
      <c r="F23" s="104"/>
      <c r="G23" s="343" t="s">
        <v>110</v>
      </c>
      <c r="H23" s="344" t="s">
        <v>49</v>
      </c>
      <c r="I23" s="349">
        <v>3</v>
      </c>
      <c r="J23" s="345">
        <v>3</v>
      </c>
      <c r="K23" s="345">
        <f t="shared" si="7"/>
        <v>100</v>
      </c>
      <c r="L23" s="333">
        <v>2081960.7100000002</v>
      </c>
      <c r="M23" s="333">
        <v>2081960.7100000002</v>
      </c>
      <c r="N23" s="333">
        <v>2081960.7100000002</v>
      </c>
      <c r="O23" s="335">
        <v>2081960.7100000002</v>
      </c>
      <c r="P23" s="336">
        <f t="shared" si="10"/>
        <v>100</v>
      </c>
      <c r="Q23" s="336">
        <f t="shared" si="11"/>
        <v>100</v>
      </c>
    </row>
    <row r="24" spans="1:17" s="77" customFormat="1" ht="12">
      <c r="A24" s="301"/>
      <c r="B24" s="301"/>
      <c r="C24" s="104"/>
      <c r="D24" s="104">
        <v>2</v>
      </c>
      <c r="E24" s="104"/>
      <c r="F24" s="104"/>
      <c r="G24" s="343" t="s">
        <v>111</v>
      </c>
      <c r="H24" s="344"/>
      <c r="I24" s="345"/>
      <c r="J24" s="345"/>
      <c r="K24" s="345"/>
      <c r="L24" s="333">
        <f>L25+L26+L27</f>
        <v>39450593.829999998</v>
      </c>
      <c r="M24" s="333">
        <f t="shared" ref="M24:O24" si="14">M25+M26+M27</f>
        <v>10085613.83</v>
      </c>
      <c r="N24" s="333">
        <f t="shared" si="14"/>
        <v>10085613.83</v>
      </c>
      <c r="O24" s="333">
        <f t="shared" si="14"/>
        <v>10085613.83</v>
      </c>
      <c r="P24" s="336"/>
      <c r="Q24" s="336"/>
    </row>
    <row r="25" spans="1:17" s="77" customFormat="1" ht="36">
      <c r="A25" s="301"/>
      <c r="B25" s="301"/>
      <c r="C25" s="104"/>
      <c r="D25" s="104"/>
      <c r="E25" s="104">
        <v>213</v>
      </c>
      <c r="F25" s="104"/>
      <c r="G25" s="343" t="s">
        <v>185</v>
      </c>
      <c r="H25" s="348" t="s">
        <v>49</v>
      </c>
      <c r="I25" s="345">
        <v>1</v>
      </c>
      <c r="J25" s="349">
        <v>0</v>
      </c>
      <c r="K25" s="349">
        <f>IFERROR(J25/I25*100,0)</f>
        <v>0</v>
      </c>
      <c r="L25" s="333">
        <v>29364980</v>
      </c>
      <c r="M25" s="336">
        <v>0</v>
      </c>
      <c r="N25" s="336">
        <v>0</v>
      </c>
      <c r="O25" s="336">
        <v>0</v>
      </c>
      <c r="P25" s="336">
        <f t="shared" si="10"/>
        <v>0</v>
      </c>
      <c r="Q25" s="336">
        <f t="shared" si="11"/>
        <v>0</v>
      </c>
    </row>
    <row r="26" spans="1:17" s="77" customFormat="1" ht="48">
      <c r="A26" s="355"/>
      <c r="B26" s="355"/>
      <c r="C26" s="284"/>
      <c r="D26" s="284"/>
      <c r="E26" s="284">
        <v>214</v>
      </c>
      <c r="F26" s="284"/>
      <c r="G26" s="350" t="s">
        <v>186</v>
      </c>
      <c r="H26" s="351" t="s">
        <v>49</v>
      </c>
      <c r="I26" s="352">
        <v>1</v>
      </c>
      <c r="J26" s="352">
        <v>1</v>
      </c>
      <c r="K26" s="352">
        <f>IFERROR(J26/I26*100,0)</f>
        <v>100</v>
      </c>
      <c r="L26" s="338">
        <v>2341342.0299999998</v>
      </c>
      <c r="M26" s="338">
        <v>2341342.0299999998</v>
      </c>
      <c r="N26" s="338">
        <v>2341342.0299999998</v>
      </c>
      <c r="O26" s="338">
        <v>2341342.0299999998</v>
      </c>
      <c r="P26" s="364">
        <f t="shared" si="10"/>
        <v>100</v>
      </c>
      <c r="Q26" s="364">
        <f t="shared" si="11"/>
        <v>100</v>
      </c>
    </row>
    <row r="27" spans="1:17" s="77" customFormat="1" ht="24">
      <c r="A27" s="302"/>
      <c r="B27" s="302"/>
      <c r="C27" s="302"/>
      <c r="D27" s="302"/>
      <c r="E27" s="302">
        <v>215</v>
      </c>
      <c r="F27" s="302"/>
      <c r="G27" s="366" t="s">
        <v>47</v>
      </c>
      <c r="H27" s="367" t="s">
        <v>46</v>
      </c>
      <c r="I27" s="368">
        <v>600</v>
      </c>
      <c r="J27" s="368">
        <v>421</v>
      </c>
      <c r="K27" s="368">
        <f t="shared" si="7"/>
        <v>70.166666666666671</v>
      </c>
      <c r="L27" s="369">
        <v>7744271.7999999998</v>
      </c>
      <c r="M27" s="369">
        <v>7744271.7999999998</v>
      </c>
      <c r="N27" s="369">
        <v>7744271.7999999998</v>
      </c>
      <c r="O27" s="369">
        <v>7744271.7999999998</v>
      </c>
      <c r="P27" s="370">
        <f t="shared" si="10"/>
        <v>100</v>
      </c>
      <c r="Q27" s="370">
        <f t="shared" si="11"/>
        <v>70.166666666666671</v>
      </c>
    </row>
    <row r="28" spans="1:17" s="77" customFormat="1" ht="16.5" customHeight="1">
      <c r="A28" s="301"/>
      <c r="B28" s="301"/>
      <c r="C28" s="301">
        <v>5</v>
      </c>
      <c r="D28" s="301"/>
      <c r="E28" s="301"/>
      <c r="F28" s="301"/>
      <c r="G28" s="343" t="s">
        <v>112</v>
      </c>
      <c r="H28" s="353"/>
      <c r="I28" s="354"/>
      <c r="J28" s="354"/>
      <c r="K28" s="354"/>
      <c r="L28" s="339">
        <f>L29</f>
        <v>5535523.4499999993</v>
      </c>
      <c r="M28" s="339">
        <f t="shared" ref="M28:O28" si="15">M29</f>
        <v>5535523.4499999993</v>
      </c>
      <c r="N28" s="339">
        <f t="shared" si="15"/>
        <v>5535523.4499999993</v>
      </c>
      <c r="O28" s="339">
        <f t="shared" si="15"/>
        <v>5535523.4499999993</v>
      </c>
      <c r="P28" s="365"/>
      <c r="Q28" s="336"/>
    </row>
    <row r="29" spans="1:17" s="77" customFormat="1" ht="19.5" customHeight="1">
      <c r="A29" s="301"/>
      <c r="B29" s="301"/>
      <c r="C29" s="104"/>
      <c r="D29" s="104">
        <v>1</v>
      </c>
      <c r="E29" s="104"/>
      <c r="F29" s="104"/>
      <c r="G29" s="343" t="s">
        <v>113</v>
      </c>
      <c r="H29" s="344"/>
      <c r="I29" s="345"/>
      <c r="J29" s="345"/>
      <c r="K29" s="345"/>
      <c r="L29" s="333">
        <f>L30+L31</f>
        <v>5535523.4499999993</v>
      </c>
      <c r="M29" s="333">
        <f t="shared" ref="M29:O29" si="16">M30+M31</f>
        <v>5535523.4499999993</v>
      </c>
      <c r="N29" s="333">
        <f t="shared" si="16"/>
        <v>5535523.4499999993</v>
      </c>
      <c r="O29" s="333">
        <f t="shared" si="16"/>
        <v>5535523.4499999993</v>
      </c>
      <c r="P29" s="336"/>
      <c r="Q29" s="336"/>
    </row>
    <row r="30" spans="1:17" s="77" customFormat="1" ht="12">
      <c r="A30" s="301"/>
      <c r="B30" s="301"/>
      <c r="C30" s="104"/>
      <c r="D30" s="104"/>
      <c r="E30" s="104">
        <v>216</v>
      </c>
      <c r="F30" s="104"/>
      <c r="G30" s="343" t="s">
        <v>114</v>
      </c>
      <c r="H30" s="344" t="s">
        <v>115</v>
      </c>
      <c r="I30" s="345">
        <v>260</v>
      </c>
      <c r="J30" s="345">
        <v>260</v>
      </c>
      <c r="K30" s="345">
        <f t="shared" si="7"/>
        <v>100</v>
      </c>
      <c r="L30" s="333">
        <v>86165</v>
      </c>
      <c r="M30" s="333">
        <v>86165</v>
      </c>
      <c r="N30" s="333">
        <v>86165</v>
      </c>
      <c r="O30" s="335">
        <v>86165</v>
      </c>
      <c r="P30" s="336">
        <f t="shared" si="10"/>
        <v>100</v>
      </c>
      <c r="Q30" s="336">
        <f t="shared" si="11"/>
        <v>100</v>
      </c>
    </row>
    <row r="31" spans="1:17" s="77" customFormat="1" ht="48">
      <c r="A31" s="301"/>
      <c r="B31" s="301"/>
      <c r="C31" s="104"/>
      <c r="D31" s="104"/>
      <c r="E31" s="104">
        <v>218</v>
      </c>
      <c r="F31" s="104"/>
      <c r="G31" s="343" t="s">
        <v>48</v>
      </c>
      <c r="H31" s="344" t="s">
        <v>49</v>
      </c>
      <c r="I31" s="345">
        <v>10</v>
      </c>
      <c r="J31" s="345">
        <v>13</v>
      </c>
      <c r="K31" s="345">
        <f t="shared" si="7"/>
        <v>130</v>
      </c>
      <c r="L31" s="333">
        <v>5449358.4499999993</v>
      </c>
      <c r="M31" s="333">
        <v>5449358.4499999993</v>
      </c>
      <c r="N31" s="333">
        <v>5449358.4499999993</v>
      </c>
      <c r="O31" s="335">
        <v>5449358.4499999993</v>
      </c>
      <c r="P31" s="336">
        <f t="shared" si="10"/>
        <v>100</v>
      </c>
      <c r="Q31" s="336">
        <f t="shared" si="11"/>
        <v>130</v>
      </c>
    </row>
    <row r="32" spans="1:17" s="77" customFormat="1" ht="12">
      <c r="A32" s="301"/>
      <c r="B32" s="301"/>
      <c r="C32" s="104">
        <v>6</v>
      </c>
      <c r="D32" s="104"/>
      <c r="E32" s="104"/>
      <c r="F32" s="104"/>
      <c r="G32" s="343" t="s">
        <v>116</v>
      </c>
      <c r="H32" s="344"/>
      <c r="I32" s="345"/>
      <c r="J32" s="345"/>
      <c r="K32" s="345"/>
      <c r="L32" s="333">
        <f>L33</f>
        <v>28450993.339999996</v>
      </c>
      <c r="M32" s="333">
        <f t="shared" ref="M32:O32" si="17">M33</f>
        <v>27827260.839999996</v>
      </c>
      <c r="N32" s="333">
        <f t="shared" si="17"/>
        <v>27827260.839999996</v>
      </c>
      <c r="O32" s="333">
        <f t="shared" si="17"/>
        <v>27827260.839999996</v>
      </c>
      <c r="P32" s="336"/>
      <c r="Q32" s="336"/>
    </row>
    <row r="33" spans="1:18" s="77" customFormat="1" ht="24">
      <c r="A33" s="301"/>
      <c r="B33" s="301"/>
      <c r="C33" s="104"/>
      <c r="D33" s="104">
        <v>9</v>
      </c>
      <c r="E33" s="104"/>
      <c r="F33" s="104"/>
      <c r="G33" s="343" t="s">
        <v>117</v>
      </c>
      <c r="H33" s="344"/>
      <c r="I33" s="345"/>
      <c r="J33" s="345"/>
      <c r="K33" s="345"/>
      <c r="L33" s="333">
        <f>L34+L35+L36+L37</f>
        <v>28450993.339999996</v>
      </c>
      <c r="M33" s="333">
        <f t="shared" ref="M33:O33" si="18">M34+M35+M36+M37</f>
        <v>27827260.839999996</v>
      </c>
      <c r="N33" s="333">
        <f t="shared" si="18"/>
        <v>27827260.839999996</v>
      </c>
      <c r="O33" s="333">
        <f t="shared" si="18"/>
        <v>27827260.839999996</v>
      </c>
      <c r="P33" s="336"/>
      <c r="Q33" s="336"/>
    </row>
    <row r="34" spans="1:18" s="77" customFormat="1" ht="36">
      <c r="A34" s="301"/>
      <c r="B34" s="301"/>
      <c r="C34" s="104"/>
      <c r="D34" s="104"/>
      <c r="E34" s="104">
        <v>227</v>
      </c>
      <c r="F34" s="104"/>
      <c r="G34" s="347" t="s">
        <v>187</v>
      </c>
      <c r="H34" s="348" t="s">
        <v>49</v>
      </c>
      <c r="I34" s="345">
        <v>1</v>
      </c>
      <c r="J34" s="345">
        <v>1</v>
      </c>
      <c r="K34" s="345">
        <f t="shared" si="7"/>
        <v>100</v>
      </c>
      <c r="L34" s="333">
        <v>4426.6099999999997</v>
      </c>
      <c r="M34" s="333">
        <v>4426.6099999999997</v>
      </c>
      <c r="N34" s="333">
        <v>4426.6099999999997</v>
      </c>
      <c r="O34" s="333">
        <v>4426.6099999999997</v>
      </c>
      <c r="P34" s="336">
        <f t="shared" si="10"/>
        <v>100</v>
      </c>
      <c r="Q34" s="336">
        <f t="shared" si="11"/>
        <v>100</v>
      </c>
    </row>
    <row r="35" spans="1:18" s="77" customFormat="1" ht="60">
      <c r="A35" s="301"/>
      <c r="B35" s="301"/>
      <c r="C35" s="104"/>
      <c r="D35" s="104"/>
      <c r="E35" s="104">
        <v>228</v>
      </c>
      <c r="F35" s="104"/>
      <c r="G35" s="343" t="s">
        <v>118</v>
      </c>
      <c r="H35" s="344" t="s">
        <v>49</v>
      </c>
      <c r="I35" s="345">
        <f>2+2</f>
        <v>4</v>
      </c>
      <c r="J35" s="345">
        <v>3</v>
      </c>
      <c r="K35" s="345">
        <f t="shared" si="7"/>
        <v>75</v>
      </c>
      <c r="L35" s="333">
        <v>686037.21</v>
      </c>
      <c r="M35" s="333">
        <v>686037.21</v>
      </c>
      <c r="N35" s="333">
        <v>686037.21</v>
      </c>
      <c r="O35" s="335">
        <v>686037.21</v>
      </c>
      <c r="P35" s="336">
        <f t="shared" si="10"/>
        <v>100</v>
      </c>
      <c r="Q35" s="336">
        <f t="shared" si="11"/>
        <v>75</v>
      </c>
    </row>
    <row r="36" spans="1:18" s="77" customFormat="1" ht="36">
      <c r="A36" s="301"/>
      <c r="B36" s="301"/>
      <c r="C36" s="104"/>
      <c r="D36" s="104"/>
      <c r="E36" s="104">
        <v>229</v>
      </c>
      <c r="F36" s="104"/>
      <c r="G36" s="343" t="s">
        <v>119</v>
      </c>
      <c r="H36" s="344" t="s">
        <v>115</v>
      </c>
      <c r="I36" s="345">
        <v>360</v>
      </c>
      <c r="J36" s="345">
        <v>963</v>
      </c>
      <c r="K36" s="345">
        <f t="shared" si="7"/>
        <v>267.5</v>
      </c>
      <c r="L36" s="333">
        <v>1934392.55</v>
      </c>
      <c r="M36" s="333">
        <v>1934392.55</v>
      </c>
      <c r="N36" s="333">
        <v>1934392.55</v>
      </c>
      <c r="O36" s="335">
        <v>1934392.55</v>
      </c>
      <c r="P36" s="336">
        <f t="shared" si="10"/>
        <v>100</v>
      </c>
      <c r="Q36" s="336">
        <f t="shared" si="11"/>
        <v>267.5</v>
      </c>
    </row>
    <row r="37" spans="1:18" s="77" customFormat="1" ht="24">
      <c r="A37" s="301"/>
      <c r="B37" s="301"/>
      <c r="C37" s="104"/>
      <c r="D37" s="104"/>
      <c r="E37" s="104">
        <v>230</v>
      </c>
      <c r="F37" s="104"/>
      <c r="G37" s="343" t="s">
        <v>50</v>
      </c>
      <c r="H37" s="344" t="s">
        <v>115</v>
      </c>
      <c r="I37" s="345">
        <v>6892</v>
      </c>
      <c r="J37" s="345">
        <v>18895</v>
      </c>
      <c r="K37" s="345">
        <f t="shared" si="7"/>
        <v>274.15844457341848</v>
      </c>
      <c r="L37" s="333">
        <v>25826136.969999995</v>
      </c>
      <c r="M37" s="333">
        <v>25202404.469999995</v>
      </c>
      <c r="N37" s="333">
        <v>25202404.469999995</v>
      </c>
      <c r="O37" s="335">
        <v>25202404.469999995</v>
      </c>
      <c r="P37" s="336">
        <f t="shared" si="10"/>
        <v>97.584878835249199</v>
      </c>
      <c r="Q37" s="336">
        <f t="shared" si="11"/>
        <v>280.94357224778162</v>
      </c>
    </row>
    <row r="38" spans="1:18" s="77" customFormat="1" ht="12">
      <c r="A38" s="301"/>
      <c r="B38" s="301">
        <v>3</v>
      </c>
      <c r="C38" s="104"/>
      <c r="D38" s="104"/>
      <c r="E38" s="104"/>
      <c r="F38" s="104"/>
      <c r="G38" s="343" t="s">
        <v>120</v>
      </c>
      <c r="H38" s="344"/>
      <c r="I38" s="345"/>
      <c r="J38" s="345"/>
      <c r="K38" s="345"/>
      <c r="L38" s="336">
        <f>L39</f>
        <v>0</v>
      </c>
      <c r="M38" s="336">
        <f t="shared" ref="M38:O38" si="19">M39</f>
        <v>0</v>
      </c>
      <c r="N38" s="336">
        <f t="shared" si="19"/>
        <v>0</v>
      </c>
      <c r="O38" s="336">
        <f t="shared" si="19"/>
        <v>0</v>
      </c>
      <c r="P38" s="336"/>
      <c r="Q38" s="336"/>
    </row>
    <row r="39" spans="1:18" s="77" customFormat="1" ht="36">
      <c r="A39" s="301"/>
      <c r="B39" s="301"/>
      <c r="C39" s="104">
        <v>1</v>
      </c>
      <c r="D39" s="104"/>
      <c r="E39" s="104"/>
      <c r="F39" s="104"/>
      <c r="G39" s="343" t="s">
        <v>121</v>
      </c>
      <c r="H39" s="344"/>
      <c r="I39" s="345"/>
      <c r="J39" s="345"/>
      <c r="K39" s="345"/>
      <c r="L39" s="336">
        <f>L40</f>
        <v>0</v>
      </c>
      <c r="M39" s="336">
        <f t="shared" ref="M39:O39" si="20">M40</f>
        <v>0</v>
      </c>
      <c r="N39" s="336">
        <f t="shared" si="20"/>
        <v>0</v>
      </c>
      <c r="O39" s="336">
        <f t="shared" si="20"/>
        <v>0</v>
      </c>
      <c r="P39" s="336"/>
      <c r="Q39" s="336"/>
    </row>
    <row r="40" spans="1:18" s="77" customFormat="1" ht="18" customHeight="1">
      <c r="A40" s="301"/>
      <c r="B40" s="301"/>
      <c r="C40" s="104"/>
      <c r="D40" s="104">
        <v>2</v>
      </c>
      <c r="E40" s="104"/>
      <c r="F40" s="104"/>
      <c r="G40" s="343" t="s">
        <v>122</v>
      </c>
      <c r="H40" s="344"/>
      <c r="I40" s="345"/>
      <c r="J40" s="345"/>
      <c r="K40" s="345"/>
      <c r="L40" s="336">
        <f>L41</f>
        <v>0</v>
      </c>
      <c r="M40" s="336">
        <f t="shared" ref="M40:O40" si="21">M41</f>
        <v>0</v>
      </c>
      <c r="N40" s="336">
        <f t="shared" si="21"/>
        <v>0</v>
      </c>
      <c r="O40" s="336">
        <f t="shared" si="21"/>
        <v>0</v>
      </c>
      <c r="P40" s="336"/>
      <c r="Q40" s="336"/>
    </row>
    <row r="41" spans="1:18" s="77" customFormat="1" ht="18" customHeight="1">
      <c r="A41" s="301"/>
      <c r="B41" s="301"/>
      <c r="C41" s="104"/>
      <c r="D41" s="104"/>
      <c r="E41" s="104">
        <v>232</v>
      </c>
      <c r="F41" s="104"/>
      <c r="G41" s="343" t="s">
        <v>123</v>
      </c>
      <c r="H41" s="344" t="s">
        <v>115</v>
      </c>
      <c r="I41" s="345">
        <v>2000</v>
      </c>
      <c r="J41" s="345">
        <v>2190</v>
      </c>
      <c r="K41" s="345">
        <f t="shared" si="7"/>
        <v>109.5</v>
      </c>
      <c r="L41" s="336">
        <f>L4</f>
        <v>0</v>
      </c>
      <c r="M41" s="336">
        <v>0</v>
      </c>
      <c r="N41" s="336">
        <v>0</v>
      </c>
      <c r="O41" s="337">
        <v>0</v>
      </c>
      <c r="P41" s="336">
        <f>IFERROR(M41/L41*100,0)</f>
        <v>0</v>
      </c>
      <c r="Q41" s="336">
        <f t="shared" si="11"/>
        <v>0</v>
      </c>
    </row>
    <row r="42" spans="1:18" s="77" customFormat="1" ht="24">
      <c r="A42" s="301">
        <v>2</v>
      </c>
      <c r="B42" s="301"/>
      <c r="C42" s="104"/>
      <c r="D42" s="104"/>
      <c r="E42" s="104"/>
      <c r="F42" s="104"/>
      <c r="G42" s="343" t="s">
        <v>124</v>
      </c>
      <c r="H42" s="344"/>
      <c r="I42" s="345"/>
      <c r="J42" s="345"/>
      <c r="K42" s="345"/>
      <c r="L42" s="340">
        <f>L43</f>
        <v>83675347.50999999</v>
      </c>
      <c r="M42" s="340">
        <f t="shared" ref="M42:O42" si="22">M43</f>
        <v>83675287.50999999</v>
      </c>
      <c r="N42" s="340">
        <f t="shared" si="22"/>
        <v>83675287.50999999</v>
      </c>
      <c r="O42" s="340">
        <f t="shared" si="22"/>
        <v>83675287.50999999</v>
      </c>
      <c r="P42" s="336"/>
      <c r="Q42" s="336"/>
    </row>
    <row r="43" spans="1:18" s="77" customFormat="1" ht="12">
      <c r="A43" s="355"/>
      <c r="B43" s="355">
        <v>1</v>
      </c>
      <c r="C43" s="284"/>
      <c r="D43" s="284"/>
      <c r="E43" s="284"/>
      <c r="F43" s="284"/>
      <c r="G43" s="350" t="s">
        <v>98</v>
      </c>
      <c r="H43" s="351"/>
      <c r="I43" s="352"/>
      <c r="J43" s="352"/>
      <c r="K43" s="352"/>
      <c r="L43" s="338">
        <f>L44</f>
        <v>83675347.50999999</v>
      </c>
      <c r="M43" s="338">
        <f t="shared" ref="M43:O43" si="23">M44</f>
        <v>83675287.50999999</v>
      </c>
      <c r="N43" s="338">
        <f t="shared" si="23"/>
        <v>83675287.50999999</v>
      </c>
      <c r="O43" s="338">
        <f t="shared" si="23"/>
        <v>83675287.50999999</v>
      </c>
      <c r="P43" s="364"/>
      <c r="Q43" s="364"/>
    </row>
    <row r="44" spans="1:18" s="77" customFormat="1" ht="24">
      <c r="A44" s="596"/>
      <c r="B44" s="596"/>
      <c r="C44" s="596">
        <v>7</v>
      </c>
      <c r="D44" s="596"/>
      <c r="E44" s="596"/>
      <c r="F44" s="596"/>
      <c r="G44" s="597" t="s">
        <v>125</v>
      </c>
      <c r="H44" s="598"/>
      <c r="I44" s="599"/>
      <c r="J44" s="599"/>
      <c r="K44" s="599"/>
      <c r="L44" s="600">
        <f>L45+L48</f>
        <v>83675347.50999999</v>
      </c>
      <c r="M44" s="600">
        <f t="shared" ref="M44:O44" si="24">M45+M48</f>
        <v>83675287.50999999</v>
      </c>
      <c r="N44" s="600">
        <f t="shared" si="24"/>
        <v>83675287.50999999</v>
      </c>
      <c r="O44" s="600">
        <f t="shared" si="24"/>
        <v>83675287.50999999</v>
      </c>
      <c r="P44" s="601"/>
      <c r="Q44" s="601"/>
    </row>
    <row r="45" spans="1:18" s="77" customFormat="1" ht="12">
      <c r="A45" s="104"/>
      <c r="B45" s="104"/>
      <c r="C45" s="104"/>
      <c r="D45" s="104">
        <v>1</v>
      </c>
      <c r="E45" s="104"/>
      <c r="F45" s="104"/>
      <c r="G45" s="343" t="s">
        <v>52</v>
      </c>
      <c r="H45" s="344"/>
      <c r="I45" s="345"/>
      <c r="J45" s="345"/>
      <c r="K45" s="345"/>
      <c r="L45" s="333">
        <f>L46+L47</f>
        <v>36002289.399999999</v>
      </c>
      <c r="M45" s="333">
        <f t="shared" ref="M45:O45" si="25">M46+M47</f>
        <v>36002229.399999999</v>
      </c>
      <c r="N45" s="333">
        <f t="shared" si="25"/>
        <v>36002229.399999999</v>
      </c>
      <c r="O45" s="333">
        <f t="shared" si="25"/>
        <v>36002229.399999999</v>
      </c>
      <c r="P45" s="336"/>
      <c r="Q45" s="336"/>
    </row>
    <row r="46" spans="1:18" s="77" customFormat="1" ht="24">
      <c r="A46" s="301"/>
      <c r="B46" s="301"/>
      <c r="C46" s="104"/>
      <c r="D46" s="104"/>
      <c r="E46" s="104">
        <v>201</v>
      </c>
      <c r="F46" s="104"/>
      <c r="G46" s="343" t="s">
        <v>126</v>
      </c>
      <c r="H46" s="344" t="s">
        <v>46</v>
      </c>
      <c r="I46" s="345">
        <f>1+0.5</f>
        <v>1.5</v>
      </c>
      <c r="J46" s="345">
        <v>1</v>
      </c>
      <c r="K46" s="345">
        <f t="shared" si="7"/>
        <v>66.666666666666657</v>
      </c>
      <c r="L46" s="333">
        <v>146484.25</v>
      </c>
      <c r="M46" s="333">
        <v>146424.25</v>
      </c>
      <c r="N46" s="333">
        <v>146424.25</v>
      </c>
      <c r="O46" s="335">
        <v>146424.25</v>
      </c>
      <c r="P46" s="336">
        <f t="shared" si="10"/>
        <v>99.959039965047438</v>
      </c>
      <c r="Q46" s="336">
        <f t="shared" si="11"/>
        <v>66.693984546047986</v>
      </c>
    </row>
    <row r="47" spans="1:18" s="77" customFormat="1" ht="24">
      <c r="A47" s="104"/>
      <c r="B47" s="104"/>
      <c r="C47" s="104"/>
      <c r="D47" s="104"/>
      <c r="E47" s="104">
        <v>203</v>
      </c>
      <c r="F47" s="104"/>
      <c r="G47" s="343" t="s">
        <v>51</v>
      </c>
      <c r="H47" s="344" t="s">
        <v>52</v>
      </c>
      <c r="I47" s="345">
        <v>126</v>
      </c>
      <c r="J47" s="345">
        <v>63</v>
      </c>
      <c r="K47" s="345">
        <f t="shared" si="7"/>
        <v>50</v>
      </c>
      <c r="L47" s="333">
        <v>35855805.149999999</v>
      </c>
      <c r="M47" s="333">
        <v>35855805.149999999</v>
      </c>
      <c r="N47" s="333">
        <v>35855805.149999999</v>
      </c>
      <c r="O47" s="333">
        <v>35855805.149999999</v>
      </c>
      <c r="P47" s="336">
        <f t="shared" si="10"/>
        <v>100</v>
      </c>
      <c r="Q47" s="336">
        <f t="shared" si="11"/>
        <v>50</v>
      </c>
      <c r="R47" s="300"/>
    </row>
    <row r="48" spans="1:18" s="77" customFormat="1" ht="12">
      <c r="A48" s="301"/>
      <c r="B48" s="301"/>
      <c r="C48" s="104"/>
      <c r="D48" s="104">
        <v>2</v>
      </c>
      <c r="E48" s="104"/>
      <c r="F48" s="104"/>
      <c r="G48" s="343" t="s">
        <v>128</v>
      </c>
      <c r="H48" s="344"/>
      <c r="I48" s="345"/>
      <c r="J48" s="345"/>
      <c r="K48" s="345"/>
      <c r="L48" s="333">
        <f>L49</f>
        <v>47673058.109999992</v>
      </c>
      <c r="M48" s="333">
        <f t="shared" ref="M48:O48" si="26">M49</f>
        <v>47673058.109999992</v>
      </c>
      <c r="N48" s="333">
        <f t="shared" si="26"/>
        <v>47673058.109999992</v>
      </c>
      <c r="O48" s="333">
        <f t="shared" si="26"/>
        <v>47673058.109999992</v>
      </c>
      <c r="P48" s="336"/>
      <c r="Q48" s="336"/>
    </row>
    <row r="49" spans="1:17" s="77" customFormat="1" ht="36">
      <c r="A49" s="301"/>
      <c r="B49" s="301"/>
      <c r="C49" s="104"/>
      <c r="D49" s="104"/>
      <c r="E49" s="104">
        <v>204</v>
      </c>
      <c r="F49" s="104"/>
      <c r="G49" s="343" t="s">
        <v>53</v>
      </c>
      <c r="H49" s="344" t="s">
        <v>54</v>
      </c>
      <c r="I49" s="345">
        <v>1</v>
      </c>
      <c r="J49" s="345">
        <v>1</v>
      </c>
      <c r="K49" s="345">
        <f t="shared" si="7"/>
        <v>100</v>
      </c>
      <c r="L49" s="333">
        <v>47673058.109999992</v>
      </c>
      <c r="M49" s="333">
        <v>47673058.109999992</v>
      </c>
      <c r="N49" s="333">
        <v>47673058.109999992</v>
      </c>
      <c r="O49" s="335">
        <v>47673058.109999992</v>
      </c>
      <c r="P49" s="336">
        <f t="shared" si="10"/>
        <v>100</v>
      </c>
      <c r="Q49" s="336">
        <f t="shared" si="11"/>
        <v>100</v>
      </c>
    </row>
    <row r="50" spans="1:17" s="77" customFormat="1" ht="24">
      <c r="A50" s="301">
        <v>3</v>
      </c>
      <c r="B50" s="301"/>
      <c r="C50" s="104"/>
      <c r="D50" s="104"/>
      <c r="E50" s="104"/>
      <c r="F50" s="104"/>
      <c r="G50" s="343" t="s">
        <v>129</v>
      </c>
      <c r="H50" s="344"/>
      <c r="I50" s="345"/>
      <c r="J50" s="345"/>
      <c r="K50" s="345"/>
      <c r="L50" s="340">
        <f>L51</f>
        <v>14124433.640000001</v>
      </c>
      <c r="M50" s="340">
        <f t="shared" ref="M50:O50" si="27">M51</f>
        <v>14124433.640000001</v>
      </c>
      <c r="N50" s="340">
        <f t="shared" si="27"/>
        <v>14124433.640000001</v>
      </c>
      <c r="O50" s="340">
        <f t="shared" si="27"/>
        <v>14124433.640000001</v>
      </c>
      <c r="P50" s="336"/>
      <c r="Q50" s="336"/>
    </row>
    <row r="51" spans="1:17" s="77" customFormat="1" ht="12">
      <c r="A51" s="301"/>
      <c r="B51" s="301">
        <v>3</v>
      </c>
      <c r="C51" s="104"/>
      <c r="D51" s="104"/>
      <c r="E51" s="104"/>
      <c r="F51" s="104"/>
      <c r="G51" s="343" t="s">
        <v>130</v>
      </c>
      <c r="H51" s="344"/>
      <c r="I51" s="345"/>
      <c r="J51" s="345"/>
      <c r="K51" s="345"/>
      <c r="L51" s="333">
        <f>L52+L55</f>
        <v>14124433.640000001</v>
      </c>
      <c r="M51" s="333">
        <f t="shared" ref="M51:O51" si="28">M52+M55</f>
        <v>14124433.640000001</v>
      </c>
      <c r="N51" s="333">
        <f t="shared" si="28"/>
        <v>14124433.640000001</v>
      </c>
      <c r="O51" s="333">
        <f t="shared" si="28"/>
        <v>14124433.640000001</v>
      </c>
      <c r="P51" s="336"/>
      <c r="Q51" s="336"/>
    </row>
    <row r="52" spans="1:17" s="77" customFormat="1" ht="36">
      <c r="A52" s="301"/>
      <c r="B52" s="301"/>
      <c r="C52" s="104">
        <v>1</v>
      </c>
      <c r="D52" s="104"/>
      <c r="E52" s="104"/>
      <c r="F52" s="104"/>
      <c r="G52" s="343" t="s">
        <v>121</v>
      </c>
      <c r="H52" s="344"/>
      <c r="I52" s="345"/>
      <c r="J52" s="345"/>
      <c r="K52" s="345"/>
      <c r="L52" s="333">
        <f>L53</f>
        <v>12725403.82</v>
      </c>
      <c r="M52" s="333">
        <f t="shared" ref="M52:O52" si="29">M53</f>
        <v>12725403.82</v>
      </c>
      <c r="N52" s="333">
        <f t="shared" si="29"/>
        <v>12725403.82</v>
      </c>
      <c r="O52" s="333">
        <f t="shared" si="29"/>
        <v>12725403.82</v>
      </c>
      <c r="P52" s="336"/>
      <c r="Q52" s="336"/>
    </row>
    <row r="53" spans="1:17" s="77" customFormat="1" ht="24">
      <c r="A53" s="301"/>
      <c r="B53" s="301"/>
      <c r="C53" s="104"/>
      <c r="D53" s="104">
        <v>1</v>
      </c>
      <c r="E53" s="104"/>
      <c r="F53" s="104"/>
      <c r="G53" s="343" t="s">
        <v>131</v>
      </c>
      <c r="H53" s="344"/>
      <c r="I53" s="345"/>
      <c r="J53" s="345"/>
      <c r="K53" s="345"/>
      <c r="L53" s="333">
        <f>L54</f>
        <v>12725403.82</v>
      </c>
      <c r="M53" s="333">
        <f t="shared" ref="M53:O53" si="30">M54</f>
        <v>12725403.82</v>
      </c>
      <c r="N53" s="333">
        <f t="shared" si="30"/>
        <v>12725403.82</v>
      </c>
      <c r="O53" s="333">
        <f t="shared" si="30"/>
        <v>12725403.82</v>
      </c>
      <c r="P53" s="336"/>
      <c r="Q53" s="336"/>
    </row>
    <row r="54" spans="1:17" s="77" customFormat="1" ht="36">
      <c r="A54" s="301"/>
      <c r="B54" s="301"/>
      <c r="C54" s="104"/>
      <c r="D54" s="104"/>
      <c r="E54" s="104">
        <v>215</v>
      </c>
      <c r="F54" s="104"/>
      <c r="G54" s="343" t="s">
        <v>55</v>
      </c>
      <c r="H54" s="344" t="s">
        <v>132</v>
      </c>
      <c r="I54" s="345">
        <v>50</v>
      </c>
      <c r="J54" s="345">
        <v>1300</v>
      </c>
      <c r="K54" s="345">
        <f t="shared" si="7"/>
        <v>2600</v>
      </c>
      <c r="L54" s="333">
        <v>12725403.82</v>
      </c>
      <c r="M54" s="333">
        <v>12725403.82</v>
      </c>
      <c r="N54" s="333">
        <v>12725403.82</v>
      </c>
      <c r="O54" s="335">
        <v>12725403.82</v>
      </c>
      <c r="P54" s="336">
        <f t="shared" si="10"/>
        <v>100</v>
      </c>
      <c r="Q54" s="336">
        <f t="shared" si="11"/>
        <v>2600</v>
      </c>
    </row>
    <row r="55" spans="1:17" s="77" customFormat="1" ht="24">
      <c r="A55" s="301"/>
      <c r="B55" s="301"/>
      <c r="C55" s="104">
        <v>9</v>
      </c>
      <c r="D55" s="104"/>
      <c r="E55" s="104"/>
      <c r="F55" s="104"/>
      <c r="G55" s="343" t="s">
        <v>133</v>
      </c>
      <c r="H55" s="344"/>
      <c r="I55" s="345"/>
      <c r="J55" s="345"/>
      <c r="K55" s="345"/>
      <c r="L55" s="333">
        <f>L56</f>
        <v>1399029.82</v>
      </c>
      <c r="M55" s="333">
        <f t="shared" ref="M55:O55" si="31">M56</f>
        <v>1399029.82</v>
      </c>
      <c r="N55" s="333">
        <f t="shared" si="31"/>
        <v>1399029.82</v>
      </c>
      <c r="O55" s="333">
        <f t="shared" si="31"/>
        <v>1399029.82</v>
      </c>
      <c r="P55" s="336"/>
      <c r="Q55" s="336"/>
    </row>
    <row r="56" spans="1:17" s="77" customFormat="1" ht="26.25" customHeight="1">
      <c r="A56" s="301"/>
      <c r="B56" s="301"/>
      <c r="C56" s="104"/>
      <c r="D56" s="104">
        <v>3</v>
      </c>
      <c r="E56" s="104"/>
      <c r="F56" s="104"/>
      <c r="G56" s="343" t="s">
        <v>134</v>
      </c>
      <c r="H56" s="344"/>
      <c r="I56" s="345"/>
      <c r="J56" s="345"/>
      <c r="K56" s="345"/>
      <c r="L56" s="333">
        <f>L57</f>
        <v>1399029.82</v>
      </c>
      <c r="M56" s="333">
        <f t="shared" ref="M56:O56" si="32">M57</f>
        <v>1399029.82</v>
      </c>
      <c r="N56" s="333">
        <f t="shared" si="32"/>
        <v>1399029.82</v>
      </c>
      <c r="O56" s="333">
        <f t="shared" si="32"/>
        <v>1399029.82</v>
      </c>
      <c r="P56" s="336"/>
      <c r="Q56" s="336"/>
    </row>
    <row r="57" spans="1:17" s="77" customFormat="1" ht="12">
      <c r="A57" s="301"/>
      <c r="B57" s="301"/>
      <c r="C57" s="104"/>
      <c r="D57" s="104"/>
      <c r="E57" s="104">
        <v>201</v>
      </c>
      <c r="F57" s="104"/>
      <c r="G57" s="343" t="s">
        <v>56</v>
      </c>
      <c r="H57" s="344" t="s">
        <v>135</v>
      </c>
      <c r="I57" s="345">
        <v>300</v>
      </c>
      <c r="J57" s="345">
        <v>871</v>
      </c>
      <c r="K57" s="345">
        <f t="shared" si="7"/>
        <v>290.33333333333331</v>
      </c>
      <c r="L57" s="333">
        <v>1399029.82</v>
      </c>
      <c r="M57" s="333">
        <v>1399029.82</v>
      </c>
      <c r="N57" s="333">
        <v>1399029.82</v>
      </c>
      <c r="O57" s="335">
        <v>1399029.82</v>
      </c>
      <c r="P57" s="336">
        <f t="shared" si="10"/>
        <v>100</v>
      </c>
      <c r="Q57" s="336">
        <f t="shared" si="11"/>
        <v>290.33333333333331</v>
      </c>
    </row>
    <row r="58" spans="1:17" s="77" customFormat="1" ht="36">
      <c r="A58" s="301">
        <v>4</v>
      </c>
      <c r="B58" s="301"/>
      <c r="C58" s="104"/>
      <c r="D58" s="104"/>
      <c r="E58" s="104"/>
      <c r="F58" s="104"/>
      <c r="G58" s="343" t="s">
        <v>136</v>
      </c>
      <c r="H58" s="344"/>
      <c r="I58" s="345"/>
      <c r="J58" s="345"/>
      <c r="K58" s="345"/>
      <c r="L58" s="340">
        <f>L59</f>
        <v>262618900.44</v>
      </c>
      <c r="M58" s="340">
        <f t="shared" ref="M58:O58" si="33">M59</f>
        <v>230786952.06</v>
      </c>
      <c r="N58" s="340">
        <f t="shared" si="33"/>
        <v>230786952.06</v>
      </c>
      <c r="O58" s="340">
        <f t="shared" si="33"/>
        <v>230786952.06</v>
      </c>
      <c r="P58" s="336"/>
      <c r="Q58" s="336"/>
    </row>
    <row r="59" spans="1:17" s="77" customFormat="1" ht="17.25" customHeight="1">
      <c r="A59" s="301"/>
      <c r="B59" s="301">
        <v>2</v>
      </c>
      <c r="C59" s="104"/>
      <c r="D59" s="104"/>
      <c r="E59" s="104"/>
      <c r="F59" s="104"/>
      <c r="G59" s="343" t="s">
        <v>104</v>
      </c>
      <c r="H59" s="344"/>
      <c r="I59" s="345"/>
      <c r="J59" s="345"/>
      <c r="K59" s="345"/>
      <c r="L59" s="333">
        <f>L60+L68</f>
        <v>262618900.44</v>
      </c>
      <c r="M59" s="333">
        <f t="shared" ref="M59:O59" si="34">M60+M68</f>
        <v>230786952.06</v>
      </c>
      <c r="N59" s="333">
        <f t="shared" si="34"/>
        <v>230786952.06</v>
      </c>
      <c r="O59" s="333">
        <f t="shared" si="34"/>
        <v>230786952.06</v>
      </c>
      <c r="P59" s="336"/>
      <c r="Q59" s="336"/>
    </row>
    <row r="60" spans="1:17" s="77" customFormat="1" ht="16.5" customHeight="1">
      <c r="A60" s="301"/>
      <c r="B60" s="301"/>
      <c r="C60" s="104">
        <v>1</v>
      </c>
      <c r="D60" s="104"/>
      <c r="E60" s="104"/>
      <c r="F60" s="104"/>
      <c r="G60" s="343" t="s">
        <v>137</v>
      </c>
      <c r="H60" s="344"/>
      <c r="I60" s="345"/>
      <c r="J60" s="345"/>
      <c r="K60" s="345"/>
      <c r="L60" s="333">
        <f>L61+L63+L65</f>
        <v>121268237.76999998</v>
      </c>
      <c r="M60" s="333">
        <f t="shared" ref="M60:O60" si="35">M61+M63+M65</f>
        <v>121267219.41</v>
      </c>
      <c r="N60" s="333">
        <f t="shared" si="35"/>
        <v>121267219.41</v>
      </c>
      <c r="O60" s="333">
        <f t="shared" si="35"/>
        <v>121267219.41</v>
      </c>
      <c r="P60" s="336"/>
      <c r="Q60" s="336"/>
    </row>
    <row r="61" spans="1:17" s="77" customFormat="1" ht="17.25" customHeight="1">
      <c r="A61" s="301"/>
      <c r="B61" s="301"/>
      <c r="C61" s="104"/>
      <c r="D61" s="104">
        <v>1</v>
      </c>
      <c r="E61" s="104"/>
      <c r="F61" s="104"/>
      <c r="G61" s="343" t="s">
        <v>138</v>
      </c>
      <c r="H61" s="344"/>
      <c r="I61" s="345"/>
      <c r="J61" s="345"/>
      <c r="K61" s="345"/>
      <c r="L61" s="333">
        <f>L62</f>
        <v>81726149.609999999</v>
      </c>
      <c r="M61" s="333">
        <f t="shared" ref="M61:O61" si="36">M62</f>
        <v>81726149.609999999</v>
      </c>
      <c r="N61" s="333">
        <f t="shared" si="36"/>
        <v>81726149.609999999</v>
      </c>
      <c r="O61" s="333">
        <f t="shared" si="36"/>
        <v>81726149.609999999</v>
      </c>
      <c r="P61" s="336"/>
      <c r="Q61" s="336"/>
    </row>
    <row r="62" spans="1:17" s="77" customFormat="1" ht="24">
      <c r="A62" s="355"/>
      <c r="B62" s="355"/>
      <c r="C62" s="284"/>
      <c r="D62" s="284"/>
      <c r="E62" s="284">
        <v>203</v>
      </c>
      <c r="F62" s="284"/>
      <c r="G62" s="350" t="s">
        <v>57</v>
      </c>
      <c r="H62" s="351" t="s">
        <v>139</v>
      </c>
      <c r="I62" s="352">
        <v>80000</v>
      </c>
      <c r="J62" s="352">
        <f>63903+67325</f>
        <v>131228</v>
      </c>
      <c r="K62" s="352">
        <f t="shared" si="7"/>
        <v>164.035</v>
      </c>
      <c r="L62" s="338">
        <v>81726149.609999999</v>
      </c>
      <c r="M62" s="338">
        <v>81726149.609999999</v>
      </c>
      <c r="N62" s="338">
        <v>81726149.609999999</v>
      </c>
      <c r="O62" s="341">
        <v>81726149.609999999</v>
      </c>
      <c r="P62" s="364">
        <f t="shared" si="10"/>
        <v>100</v>
      </c>
      <c r="Q62" s="364">
        <f t="shared" si="11"/>
        <v>164.035</v>
      </c>
    </row>
    <row r="63" spans="1:17" s="77" customFormat="1" ht="36">
      <c r="A63" s="301"/>
      <c r="B63" s="301"/>
      <c r="C63" s="104"/>
      <c r="D63" s="104">
        <v>3</v>
      </c>
      <c r="E63" s="104"/>
      <c r="F63" s="104"/>
      <c r="G63" s="343" t="s">
        <v>140</v>
      </c>
      <c r="H63" s="344"/>
      <c r="I63" s="345"/>
      <c r="J63" s="345"/>
      <c r="K63" s="345"/>
      <c r="L63" s="333">
        <f>L64</f>
        <v>1894593.24</v>
      </c>
      <c r="M63" s="333">
        <f t="shared" ref="M63:O63" si="37">M64</f>
        <v>1894593.24</v>
      </c>
      <c r="N63" s="333">
        <f t="shared" si="37"/>
        <v>1894593.24</v>
      </c>
      <c r="O63" s="333">
        <f t="shared" si="37"/>
        <v>1894593.24</v>
      </c>
      <c r="P63" s="336"/>
      <c r="Q63" s="336"/>
    </row>
    <row r="64" spans="1:17" s="77" customFormat="1" ht="39" customHeight="1">
      <c r="A64" s="301"/>
      <c r="B64" s="301"/>
      <c r="C64" s="104"/>
      <c r="D64" s="104"/>
      <c r="E64" s="104">
        <v>206</v>
      </c>
      <c r="F64" s="104"/>
      <c r="G64" s="343" t="s">
        <v>58</v>
      </c>
      <c r="H64" s="344" t="s">
        <v>141</v>
      </c>
      <c r="I64" s="345">
        <f>81+2.37</f>
        <v>83.37</v>
      </c>
      <c r="J64" s="346">
        <v>16.96</v>
      </c>
      <c r="K64" s="345">
        <f t="shared" si="7"/>
        <v>20.343049058414298</v>
      </c>
      <c r="L64" s="333">
        <v>1894593.24</v>
      </c>
      <c r="M64" s="333">
        <v>1894593.24</v>
      </c>
      <c r="N64" s="333">
        <v>1894593.24</v>
      </c>
      <c r="O64" s="335">
        <v>1894593.24</v>
      </c>
      <c r="P64" s="336">
        <f t="shared" si="10"/>
        <v>100</v>
      </c>
      <c r="Q64" s="336">
        <f t="shared" si="11"/>
        <v>20.343049058414298</v>
      </c>
    </row>
    <row r="65" spans="1:17" s="77" customFormat="1" ht="24">
      <c r="A65" s="104"/>
      <c r="B65" s="104"/>
      <c r="C65" s="104"/>
      <c r="D65" s="104">
        <v>5</v>
      </c>
      <c r="E65" s="104"/>
      <c r="F65" s="104"/>
      <c r="G65" s="343" t="s">
        <v>142</v>
      </c>
      <c r="H65" s="344"/>
      <c r="I65" s="345"/>
      <c r="J65" s="345"/>
      <c r="K65" s="345"/>
      <c r="L65" s="342">
        <f>L66+L67</f>
        <v>37647494.919999994</v>
      </c>
      <c r="M65" s="335">
        <f t="shared" ref="M65:O65" si="38">M66+M67</f>
        <v>37646476.559999995</v>
      </c>
      <c r="N65" s="333">
        <f t="shared" si="38"/>
        <v>37646476.559999995</v>
      </c>
      <c r="O65" s="333">
        <f t="shared" si="38"/>
        <v>37646476.559999995</v>
      </c>
      <c r="P65" s="336"/>
      <c r="Q65" s="336"/>
    </row>
    <row r="66" spans="1:17" s="77" customFormat="1" ht="30" customHeight="1">
      <c r="A66" s="301"/>
      <c r="B66" s="301"/>
      <c r="C66" s="104"/>
      <c r="D66" s="104"/>
      <c r="E66" s="104">
        <v>207</v>
      </c>
      <c r="F66" s="104"/>
      <c r="G66" s="343" t="s">
        <v>59</v>
      </c>
      <c r="H66" s="344" t="s">
        <v>60</v>
      </c>
      <c r="I66" s="345">
        <f>1200000+111.11</f>
        <v>1200111.1100000001</v>
      </c>
      <c r="J66" s="345">
        <f>634+4000250</f>
        <v>4000884</v>
      </c>
      <c r="K66" s="345">
        <f t="shared" si="7"/>
        <v>333.37613214829747</v>
      </c>
      <c r="L66" s="333">
        <v>1606161.56</v>
      </c>
      <c r="M66" s="333">
        <v>1605143.2000000002</v>
      </c>
      <c r="N66" s="333">
        <v>1605143.2000000002</v>
      </c>
      <c r="O66" s="335">
        <v>1605143.2000000002</v>
      </c>
      <c r="P66" s="336">
        <f t="shared" si="10"/>
        <v>99.936596664659319</v>
      </c>
      <c r="Q66" s="336">
        <f t="shared" si="11"/>
        <v>333.58763783697032</v>
      </c>
    </row>
    <row r="67" spans="1:17" s="77" customFormat="1" ht="30" customHeight="1">
      <c r="A67" s="301"/>
      <c r="B67" s="301"/>
      <c r="C67" s="104"/>
      <c r="D67" s="104"/>
      <c r="E67" s="104">
        <v>208</v>
      </c>
      <c r="F67" s="104"/>
      <c r="G67" s="343" t="s">
        <v>61</v>
      </c>
      <c r="H67" s="344" t="s">
        <v>62</v>
      </c>
      <c r="I67" s="345">
        <f>320+187.14</f>
        <v>507.14</v>
      </c>
      <c r="J67" s="345">
        <v>3954</v>
      </c>
      <c r="K67" s="345">
        <f t="shared" si="7"/>
        <v>779.66636431754546</v>
      </c>
      <c r="L67" s="333">
        <v>36041333.359999992</v>
      </c>
      <c r="M67" s="333">
        <v>36041333.359999992</v>
      </c>
      <c r="N67" s="333">
        <v>36041333.359999992</v>
      </c>
      <c r="O67" s="335">
        <v>36041333.359999992</v>
      </c>
      <c r="P67" s="336">
        <f t="shared" si="10"/>
        <v>100</v>
      </c>
      <c r="Q67" s="336">
        <f t="shared" si="11"/>
        <v>779.66636431754546</v>
      </c>
    </row>
    <row r="68" spans="1:17" s="77" customFormat="1" ht="24">
      <c r="A68" s="301"/>
      <c r="B68" s="301"/>
      <c r="C68" s="104">
        <v>2</v>
      </c>
      <c r="D68" s="104"/>
      <c r="E68" s="104"/>
      <c r="F68" s="104"/>
      <c r="G68" s="343" t="s">
        <v>105</v>
      </c>
      <c r="H68" s="344"/>
      <c r="I68" s="345"/>
      <c r="J68" s="345"/>
      <c r="K68" s="345"/>
      <c r="L68" s="333">
        <f>L69+L78+L80+L82</f>
        <v>141350662.67000002</v>
      </c>
      <c r="M68" s="333">
        <f t="shared" ref="M68:O68" si="39">M69+M78+M80+M82</f>
        <v>109519732.65000001</v>
      </c>
      <c r="N68" s="333">
        <f t="shared" si="39"/>
        <v>109519732.65000001</v>
      </c>
      <c r="O68" s="333">
        <f t="shared" si="39"/>
        <v>109519732.65000001</v>
      </c>
      <c r="P68" s="336"/>
      <c r="Q68" s="336"/>
    </row>
    <row r="69" spans="1:17" s="77" customFormat="1" ht="18.75" customHeight="1">
      <c r="A69" s="301"/>
      <c r="B69" s="301"/>
      <c r="C69" s="104"/>
      <c r="D69" s="104">
        <v>1</v>
      </c>
      <c r="E69" s="104"/>
      <c r="F69" s="104"/>
      <c r="G69" s="343" t="s">
        <v>143</v>
      </c>
      <c r="H69" s="344"/>
      <c r="I69" s="345"/>
      <c r="J69" s="345"/>
      <c r="K69" s="345"/>
      <c r="L69" s="333">
        <f>L70+L71+L72+L73+L74+L75+L76+L77</f>
        <v>100834555.78</v>
      </c>
      <c r="M69" s="333">
        <f t="shared" ref="M69:O69" si="40">M70+M71+M72+M73+M74+M75+M76+M77</f>
        <v>83778740.760000005</v>
      </c>
      <c r="N69" s="333">
        <f t="shared" si="40"/>
        <v>83778740.760000005</v>
      </c>
      <c r="O69" s="333">
        <f t="shared" si="40"/>
        <v>83778740.760000005</v>
      </c>
      <c r="P69" s="336"/>
      <c r="Q69" s="336"/>
    </row>
    <row r="70" spans="1:17" s="77" customFormat="1" ht="24.75" customHeight="1">
      <c r="A70" s="301"/>
      <c r="B70" s="301"/>
      <c r="C70" s="104"/>
      <c r="D70" s="104"/>
      <c r="E70" s="104">
        <v>211</v>
      </c>
      <c r="F70" s="104"/>
      <c r="G70" s="343" t="s">
        <v>63</v>
      </c>
      <c r="H70" s="344" t="s">
        <v>64</v>
      </c>
      <c r="I70" s="345">
        <f>140000+1964.29</f>
        <v>141964.29</v>
      </c>
      <c r="J70" s="345">
        <v>42889</v>
      </c>
      <c r="K70" s="345">
        <f t="shared" si="7"/>
        <v>30.211118584821577</v>
      </c>
      <c r="L70" s="333">
        <v>1628464.95</v>
      </c>
      <c r="M70" s="333">
        <v>1628464.95</v>
      </c>
      <c r="N70" s="333">
        <v>1628464.95</v>
      </c>
      <c r="O70" s="335">
        <v>1628464.95</v>
      </c>
      <c r="P70" s="336">
        <f t="shared" si="10"/>
        <v>100</v>
      </c>
      <c r="Q70" s="336">
        <f t="shared" si="11"/>
        <v>30.211118584821577</v>
      </c>
    </row>
    <row r="71" spans="1:17" s="77" customFormat="1" ht="24">
      <c r="A71" s="301"/>
      <c r="B71" s="301"/>
      <c r="C71" s="104"/>
      <c r="D71" s="104"/>
      <c r="E71" s="104">
        <v>213</v>
      </c>
      <c r="F71" s="104"/>
      <c r="G71" s="347" t="s">
        <v>183</v>
      </c>
      <c r="H71" s="348" t="s">
        <v>49</v>
      </c>
      <c r="I71" s="345">
        <v>12</v>
      </c>
      <c r="J71" s="345">
        <v>12</v>
      </c>
      <c r="K71" s="345">
        <f t="shared" si="7"/>
        <v>100</v>
      </c>
      <c r="L71" s="333">
        <v>3242573.06</v>
      </c>
      <c r="M71" s="333">
        <v>3242573.06</v>
      </c>
      <c r="N71" s="333">
        <v>3242573.06</v>
      </c>
      <c r="O71" s="333">
        <v>3242573.06</v>
      </c>
      <c r="P71" s="336">
        <f t="shared" si="10"/>
        <v>100</v>
      </c>
      <c r="Q71" s="336">
        <f t="shared" si="11"/>
        <v>100</v>
      </c>
    </row>
    <row r="72" spans="1:17" s="77" customFormat="1" ht="48">
      <c r="A72" s="301"/>
      <c r="B72" s="301"/>
      <c r="C72" s="104"/>
      <c r="D72" s="104"/>
      <c r="E72" s="104">
        <v>215</v>
      </c>
      <c r="F72" s="104"/>
      <c r="G72" s="343" t="s">
        <v>144</v>
      </c>
      <c r="H72" s="344" t="s">
        <v>49</v>
      </c>
      <c r="I72" s="345">
        <v>4</v>
      </c>
      <c r="J72" s="345">
        <v>12</v>
      </c>
      <c r="K72" s="345">
        <f t="shared" si="7"/>
        <v>300</v>
      </c>
      <c r="L72" s="333">
        <v>255272.53</v>
      </c>
      <c r="M72" s="333">
        <v>255272.53</v>
      </c>
      <c r="N72" s="333">
        <v>255272.53</v>
      </c>
      <c r="O72" s="335">
        <v>255272.53</v>
      </c>
      <c r="P72" s="336">
        <f t="shared" si="10"/>
        <v>100</v>
      </c>
      <c r="Q72" s="336">
        <f t="shared" si="11"/>
        <v>300</v>
      </c>
    </row>
    <row r="73" spans="1:17" s="77" customFormat="1" ht="36">
      <c r="A73" s="301"/>
      <c r="B73" s="301"/>
      <c r="C73" s="104"/>
      <c r="D73" s="104"/>
      <c r="E73" s="104">
        <v>216</v>
      </c>
      <c r="F73" s="104"/>
      <c r="G73" s="343" t="s">
        <v>145</v>
      </c>
      <c r="H73" s="344" t="s">
        <v>60</v>
      </c>
      <c r="I73" s="345">
        <f>4800+947.71</f>
        <v>5747.71</v>
      </c>
      <c r="J73" s="345">
        <v>1887.23</v>
      </c>
      <c r="K73" s="345">
        <f t="shared" si="7"/>
        <v>32.834467988120487</v>
      </c>
      <c r="L73" s="333">
        <v>357648</v>
      </c>
      <c r="M73" s="333">
        <v>357648</v>
      </c>
      <c r="N73" s="333">
        <v>357648</v>
      </c>
      <c r="O73" s="335">
        <v>357648</v>
      </c>
      <c r="P73" s="336">
        <f t="shared" si="10"/>
        <v>100</v>
      </c>
      <c r="Q73" s="336">
        <f t="shared" si="11"/>
        <v>32.834467988120487</v>
      </c>
    </row>
    <row r="74" spans="1:17" s="77" customFormat="1" ht="48">
      <c r="A74" s="301"/>
      <c r="B74" s="301"/>
      <c r="C74" s="104"/>
      <c r="D74" s="104"/>
      <c r="E74" s="104">
        <v>217</v>
      </c>
      <c r="F74" s="104"/>
      <c r="G74" s="343" t="s">
        <v>146</v>
      </c>
      <c r="H74" s="344" t="s">
        <v>49</v>
      </c>
      <c r="I74" s="345">
        <v>2</v>
      </c>
      <c r="J74" s="345">
        <v>4</v>
      </c>
      <c r="K74" s="345">
        <f t="shared" si="7"/>
        <v>200</v>
      </c>
      <c r="L74" s="333">
        <v>212272.94</v>
      </c>
      <c r="M74" s="333">
        <v>212272.94</v>
      </c>
      <c r="N74" s="333">
        <v>212272.94</v>
      </c>
      <c r="O74" s="335">
        <v>212272.94</v>
      </c>
      <c r="P74" s="336">
        <f t="shared" si="10"/>
        <v>100</v>
      </c>
      <c r="Q74" s="336">
        <f t="shared" si="11"/>
        <v>200</v>
      </c>
    </row>
    <row r="75" spans="1:17" s="77" customFormat="1" ht="48">
      <c r="A75" s="355"/>
      <c r="B75" s="355"/>
      <c r="C75" s="284"/>
      <c r="D75" s="284"/>
      <c r="E75" s="284">
        <v>218</v>
      </c>
      <c r="F75" s="284"/>
      <c r="G75" s="350" t="s">
        <v>65</v>
      </c>
      <c r="H75" s="351" t="s">
        <v>60</v>
      </c>
      <c r="I75" s="352">
        <f>16000+8188</f>
        <v>24188</v>
      </c>
      <c r="J75" s="352">
        <v>3463.69</v>
      </c>
      <c r="K75" s="352">
        <f t="shared" si="7"/>
        <v>14.319869356705805</v>
      </c>
      <c r="L75" s="338">
        <v>23243294.149999999</v>
      </c>
      <c r="M75" s="338">
        <v>23243294.149999999</v>
      </c>
      <c r="N75" s="338">
        <v>23243294.149999999</v>
      </c>
      <c r="O75" s="341">
        <v>23243294.149999999</v>
      </c>
      <c r="P75" s="364">
        <f t="shared" si="10"/>
        <v>100</v>
      </c>
      <c r="Q75" s="364">
        <f>IFERROR(K75/P75*100,0)</f>
        <v>14.319869356705805</v>
      </c>
    </row>
    <row r="76" spans="1:17" s="77" customFormat="1" ht="48">
      <c r="A76" s="302"/>
      <c r="B76" s="302"/>
      <c r="C76" s="302"/>
      <c r="D76" s="302"/>
      <c r="E76" s="302">
        <v>219</v>
      </c>
      <c r="F76" s="302"/>
      <c r="G76" s="366" t="s">
        <v>66</v>
      </c>
      <c r="H76" s="368" t="s">
        <v>67</v>
      </c>
      <c r="I76" s="368">
        <f>5+1.73</f>
        <v>6.73</v>
      </c>
      <c r="J76" s="368">
        <v>997</v>
      </c>
      <c r="K76" s="368">
        <f t="shared" si="7"/>
        <v>14814.264487369985</v>
      </c>
      <c r="L76" s="369">
        <v>71718725.150000006</v>
      </c>
      <c r="M76" s="369">
        <v>54662910.130000003</v>
      </c>
      <c r="N76" s="369">
        <v>54662910.130000003</v>
      </c>
      <c r="O76" s="369">
        <v>54662910.130000003</v>
      </c>
      <c r="P76" s="370">
        <f t="shared" si="10"/>
        <v>76.218463191687107</v>
      </c>
      <c r="Q76" s="370">
        <f t="shared" si="11"/>
        <v>19436.582511658053</v>
      </c>
    </row>
    <row r="77" spans="1:17" s="77" customFormat="1" ht="22.5" customHeight="1">
      <c r="A77" s="104"/>
      <c r="B77" s="104"/>
      <c r="C77" s="104"/>
      <c r="D77" s="104"/>
      <c r="E77" s="104">
        <v>220</v>
      </c>
      <c r="F77" s="104"/>
      <c r="G77" s="343" t="s">
        <v>68</v>
      </c>
      <c r="H77" s="344" t="s">
        <v>62</v>
      </c>
      <c r="I77" s="345">
        <v>60</v>
      </c>
      <c r="J77" s="345">
        <v>97</v>
      </c>
      <c r="K77" s="345">
        <f t="shared" ref="K77:K91" si="41">J77/I77*100</f>
        <v>161.66666666666666</v>
      </c>
      <c r="L77" s="333">
        <v>176305</v>
      </c>
      <c r="M77" s="333">
        <v>176305</v>
      </c>
      <c r="N77" s="333">
        <v>176305</v>
      </c>
      <c r="O77" s="333">
        <v>176305</v>
      </c>
      <c r="P77" s="336">
        <f t="shared" ref="P77:P91" si="42">M77/L77*100</f>
        <v>100</v>
      </c>
      <c r="Q77" s="336">
        <f t="shared" si="11"/>
        <v>161.66666666666666</v>
      </c>
    </row>
    <row r="78" spans="1:17" s="77" customFormat="1" ht="12">
      <c r="A78" s="301"/>
      <c r="B78" s="301"/>
      <c r="C78" s="104"/>
      <c r="D78" s="104">
        <v>3</v>
      </c>
      <c r="E78" s="104"/>
      <c r="F78" s="104"/>
      <c r="G78" s="343" t="s">
        <v>147</v>
      </c>
      <c r="H78" s="344"/>
      <c r="I78" s="345"/>
      <c r="J78" s="345"/>
      <c r="K78" s="345"/>
      <c r="L78" s="333">
        <f>L79</f>
        <v>4456215.9000000004</v>
      </c>
      <c r="M78" s="333">
        <f t="shared" ref="M78:O78" si="43">M79</f>
        <v>4456215.9000000004</v>
      </c>
      <c r="N78" s="333">
        <f t="shared" si="43"/>
        <v>4456215.9000000004</v>
      </c>
      <c r="O78" s="333">
        <f t="shared" si="43"/>
        <v>4456215.9000000004</v>
      </c>
      <c r="P78" s="336"/>
      <c r="Q78" s="336"/>
    </row>
    <row r="79" spans="1:17" s="77" customFormat="1" ht="60">
      <c r="A79" s="301"/>
      <c r="B79" s="301"/>
      <c r="C79" s="104"/>
      <c r="D79" s="104"/>
      <c r="E79" s="104">
        <v>222</v>
      </c>
      <c r="F79" s="104"/>
      <c r="G79" s="343" t="s">
        <v>69</v>
      </c>
      <c r="H79" s="344" t="s">
        <v>64</v>
      </c>
      <c r="I79" s="345">
        <f>62836+722.1</f>
        <v>63558.1</v>
      </c>
      <c r="J79" s="345">
        <f>800+58810</f>
        <v>59610</v>
      </c>
      <c r="K79" s="345">
        <f t="shared" si="41"/>
        <v>93.788203234520864</v>
      </c>
      <c r="L79" s="333">
        <v>4456215.9000000004</v>
      </c>
      <c r="M79" s="333">
        <v>4456215.9000000004</v>
      </c>
      <c r="N79" s="333">
        <v>4456215.9000000004</v>
      </c>
      <c r="O79" s="333">
        <v>4456215.9000000004</v>
      </c>
      <c r="P79" s="336">
        <f t="shared" si="42"/>
        <v>100</v>
      </c>
      <c r="Q79" s="336">
        <f t="shared" si="11"/>
        <v>93.788203234520864</v>
      </c>
    </row>
    <row r="80" spans="1:17" s="77" customFormat="1" ht="21" customHeight="1">
      <c r="A80" s="104"/>
      <c r="B80" s="104"/>
      <c r="C80" s="104"/>
      <c r="D80" s="104">
        <v>4</v>
      </c>
      <c r="E80" s="104"/>
      <c r="F80" s="104"/>
      <c r="G80" s="343" t="s">
        <v>70</v>
      </c>
      <c r="H80" s="344"/>
      <c r="I80" s="345"/>
      <c r="J80" s="345"/>
      <c r="K80" s="345"/>
      <c r="L80" s="333">
        <f>L81</f>
        <v>35909890.990000002</v>
      </c>
      <c r="M80" s="333">
        <f t="shared" ref="M80:O80" si="44">M81</f>
        <v>21134775.990000002</v>
      </c>
      <c r="N80" s="333">
        <f t="shared" si="44"/>
        <v>21134775.990000002</v>
      </c>
      <c r="O80" s="333">
        <f t="shared" si="44"/>
        <v>21134775.990000002</v>
      </c>
      <c r="P80" s="336"/>
      <c r="Q80" s="336"/>
    </row>
    <row r="81" spans="1:17" s="77" customFormat="1" ht="12">
      <c r="A81" s="301"/>
      <c r="B81" s="301"/>
      <c r="C81" s="104"/>
      <c r="D81" s="104"/>
      <c r="E81" s="104">
        <v>223</v>
      </c>
      <c r="F81" s="104"/>
      <c r="G81" s="343" t="s">
        <v>70</v>
      </c>
      <c r="H81" s="344" t="s">
        <v>71</v>
      </c>
      <c r="I81" s="345">
        <v>595.20000000000005</v>
      </c>
      <c r="J81" s="345">
        <v>2202</v>
      </c>
      <c r="K81" s="345">
        <f t="shared" si="41"/>
        <v>369.95967741935482</v>
      </c>
      <c r="L81" s="333">
        <v>35909890.990000002</v>
      </c>
      <c r="M81" s="333">
        <v>21134775.990000002</v>
      </c>
      <c r="N81" s="333">
        <v>21134775.990000002</v>
      </c>
      <c r="O81" s="335">
        <v>21134775.990000002</v>
      </c>
      <c r="P81" s="336">
        <f t="shared" si="42"/>
        <v>58.855026866791391</v>
      </c>
      <c r="Q81" s="336">
        <f t="shared" ref="Q81" si="45">IFERROR(K81/P81*100,0)</f>
        <v>628.59486625789373</v>
      </c>
    </row>
    <row r="82" spans="1:17" s="77" customFormat="1" ht="16.5" customHeight="1">
      <c r="A82" s="301"/>
      <c r="B82" s="301"/>
      <c r="C82" s="104"/>
      <c r="D82" s="104">
        <v>5</v>
      </c>
      <c r="E82" s="104"/>
      <c r="F82" s="104"/>
      <c r="G82" s="343" t="s">
        <v>106</v>
      </c>
      <c r="H82" s="344"/>
      <c r="I82" s="345"/>
      <c r="J82" s="345"/>
      <c r="K82" s="345"/>
      <c r="L82" s="333">
        <f>L83</f>
        <v>150000</v>
      </c>
      <c r="M82" s="333">
        <f t="shared" ref="M82:O82" si="46">M83</f>
        <v>150000</v>
      </c>
      <c r="N82" s="333">
        <f t="shared" si="46"/>
        <v>150000</v>
      </c>
      <c r="O82" s="333">
        <f t="shared" si="46"/>
        <v>150000</v>
      </c>
      <c r="P82" s="336"/>
      <c r="Q82" s="336"/>
    </row>
    <row r="83" spans="1:17" s="77" customFormat="1" ht="60">
      <c r="A83" s="301"/>
      <c r="B83" s="301"/>
      <c r="C83" s="104"/>
      <c r="D83" s="104"/>
      <c r="E83" s="104">
        <v>224</v>
      </c>
      <c r="F83" s="104"/>
      <c r="G83" s="343" t="s">
        <v>148</v>
      </c>
      <c r="H83" s="344" t="s">
        <v>149</v>
      </c>
      <c r="I83" s="345">
        <v>23</v>
      </c>
      <c r="J83" s="345">
        <v>23</v>
      </c>
      <c r="K83" s="345">
        <f t="shared" si="41"/>
        <v>100</v>
      </c>
      <c r="L83" s="333">
        <v>150000</v>
      </c>
      <c r="M83" s="333">
        <v>150000</v>
      </c>
      <c r="N83" s="333">
        <v>150000</v>
      </c>
      <c r="O83" s="335">
        <v>150000</v>
      </c>
      <c r="P83" s="336">
        <f t="shared" si="42"/>
        <v>100</v>
      </c>
      <c r="Q83" s="336">
        <f t="shared" ref="Q83:Q91" si="47">IFERROR(K83/P83*100,0)</f>
        <v>100</v>
      </c>
    </row>
    <row r="84" spans="1:17" s="77" customFormat="1" ht="36">
      <c r="A84" s="301">
        <v>5</v>
      </c>
      <c r="B84" s="301"/>
      <c r="C84" s="104"/>
      <c r="D84" s="104"/>
      <c r="E84" s="104"/>
      <c r="F84" s="104"/>
      <c r="G84" s="343" t="s">
        <v>150</v>
      </c>
      <c r="H84" s="344"/>
      <c r="I84" s="345"/>
      <c r="J84" s="345"/>
      <c r="K84" s="345"/>
      <c r="L84" s="340">
        <f>L85</f>
        <v>198364833.42000002</v>
      </c>
      <c r="M84" s="340">
        <f t="shared" ref="M84:O84" si="48">M85</f>
        <v>186268683.95999998</v>
      </c>
      <c r="N84" s="340">
        <f t="shared" si="48"/>
        <v>186268683.95999998</v>
      </c>
      <c r="O84" s="340">
        <f t="shared" si="48"/>
        <v>186268683.95999998</v>
      </c>
      <c r="P84" s="336"/>
      <c r="Q84" s="336"/>
    </row>
    <row r="85" spans="1:17" s="77" customFormat="1" ht="12">
      <c r="A85" s="301"/>
      <c r="B85" s="301">
        <v>1</v>
      </c>
      <c r="C85" s="104"/>
      <c r="D85" s="104"/>
      <c r="E85" s="104"/>
      <c r="F85" s="104"/>
      <c r="G85" s="343" t="s">
        <v>98</v>
      </c>
      <c r="H85" s="344"/>
      <c r="I85" s="345"/>
      <c r="J85" s="345"/>
      <c r="K85" s="345"/>
      <c r="L85" s="333">
        <f>L86+L89</f>
        <v>198364833.42000002</v>
      </c>
      <c r="M85" s="333">
        <f t="shared" ref="M85:O85" si="49">M86+M89</f>
        <v>186268683.95999998</v>
      </c>
      <c r="N85" s="333">
        <f t="shared" si="49"/>
        <v>186268683.95999998</v>
      </c>
      <c r="O85" s="333">
        <f t="shared" si="49"/>
        <v>186268683.95999998</v>
      </c>
      <c r="P85" s="336"/>
      <c r="Q85" s="336"/>
    </row>
    <row r="86" spans="1:17" s="77" customFormat="1" ht="24">
      <c r="A86" s="301"/>
      <c r="B86" s="301"/>
      <c r="C86" s="104">
        <v>3</v>
      </c>
      <c r="D86" s="104"/>
      <c r="E86" s="104"/>
      <c r="F86" s="104"/>
      <c r="G86" s="343" t="s">
        <v>151</v>
      </c>
      <c r="H86" s="344"/>
      <c r="I86" s="345"/>
      <c r="J86" s="345"/>
      <c r="K86" s="345"/>
      <c r="L86" s="333">
        <f>L87</f>
        <v>120756996.15000002</v>
      </c>
      <c r="M86" s="333">
        <f t="shared" ref="M86:O86" si="50">M87</f>
        <v>116782968.41000001</v>
      </c>
      <c r="N86" s="333">
        <f t="shared" si="50"/>
        <v>116782968.41000001</v>
      </c>
      <c r="O86" s="333">
        <f t="shared" si="50"/>
        <v>116782968.41000001</v>
      </c>
      <c r="P86" s="336"/>
      <c r="Q86" s="336"/>
    </row>
    <row r="87" spans="1:17" s="77" customFormat="1" ht="17.25" customHeight="1">
      <c r="A87" s="301"/>
      <c r="B87" s="301"/>
      <c r="C87" s="104"/>
      <c r="D87" s="104">
        <v>1</v>
      </c>
      <c r="E87" s="104"/>
      <c r="F87" s="104"/>
      <c r="G87" s="343" t="s">
        <v>152</v>
      </c>
      <c r="H87" s="344"/>
      <c r="I87" s="345"/>
      <c r="J87" s="345"/>
      <c r="K87" s="345"/>
      <c r="L87" s="333">
        <f>L88</f>
        <v>120756996.15000002</v>
      </c>
      <c r="M87" s="333">
        <f t="shared" ref="M87:O87" si="51">M88</f>
        <v>116782968.41000001</v>
      </c>
      <c r="N87" s="333">
        <f t="shared" si="51"/>
        <v>116782968.41000001</v>
      </c>
      <c r="O87" s="335">
        <f t="shared" si="51"/>
        <v>116782968.41000001</v>
      </c>
      <c r="P87" s="336"/>
      <c r="Q87" s="336"/>
    </row>
    <row r="88" spans="1:17" s="77" customFormat="1" ht="17.25" customHeight="1">
      <c r="A88" s="301"/>
      <c r="B88" s="301"/>
      <c r="C88" s="104"/>
      <c r="D88" s="104"/>
      <c r="E88" s="104">
        <v>204</v>
      </c>
      <c r="F88" s="104"/>
      <c r="G88" s="343" t="s">
        <v>153</v>
      </c>
      <c r="H88" s="344" t="s">
        <v>44</v>
      </c>
      <c r="I88" s="345">
        <v>1</v>
      </c>
      <c r="J88" s="345">
        <v>1</v>
      </c>
      <c r="K88" s="345">
        <f t="shared" si="41"/>
        <v>100</v>
      </c>
      <c r="L88" s="333">
        <v>120756996.15000002</v>
      </c>
      <c r="M88" s="333">
        <v>116782968.41000001</v>
      </c>
      <c r="N88" s="333">
        <v>116782968.41000001</v>
      </c>
      <c r="O88" s="335">
        <v>116782968.41000001</v>
      </c>
      <c r="P88" s="336">
        <f t="shared" si="42"/>
        <v>96.709070392026291</v>
      </c>
      <c r="Q88" s="336">
        <f t="shared" si="47"/>
        <v>103.40291721824373</v>
      </c>
    </row>
    <row r="89" spans="1:17" s="77" customFormat="1" ht="25.5" customHeight="1">
      <c r="A89" s="301"/>
      <c r="B89" s="301"/>
      <c r="C89" s="104">
        <v>8</v>
      </c>
      <c r="D89" s="104"/>
      <c r="E89" s="104"/>
      <c r="F89" s="104"/>
      <c r="G89" s="343" t="s">
        <v>154</v>
      </c>
      <c r="H89" s="344"/>
      <c r="I89" s="345"/>
      <c r="J89" s="345"/>
      <c r="K89" s="345"/>
      <c r="L89" s="333">
        <f>L90</f>
        <v>77607837.269999996</v>
      </c>
      <c r="M89" s="333">
        <f t="shared" ref="M89:O89" si="52">M90</f>
        <v>69485715.549999982</v>
      </c>
      <c r="N89" s="333">
        <f t="shared" si="52"/>
        <v>69485715.549999982</v>
      </c>
      <c r="O89" s="333">
        <f t="shared" si="52"/>
        <v>69485715.549999982</v>
      </c>
      <c r="P89" s="336"/>
      <c r="Q89" s="336"/>
    </row>
    <row r="90" spans="1:17" s="77" customFormat="1" ht="18" customHeight="1">
      <c r="A90" s="301"/>
      <c r="B90" s="301"/>
      <c r="C90" s="104"/>
      <c r="D90" s="104">
        <v>5</v>
      </c>
      <c r="E90" s="104"/>
      <c r="F90" s="104"/>
      <c r="G90" s="343" t="s">
        <v>155</v>
      </c>
      <c r="H90" s="344"/>
      <c r="I90" s="345"/>
      <c r="J90" s="345"/>
      <c r="K90" s="345"/>
      <c r="L90" s="333">
        <f>L91</f>
        <v>77607837.269999996</v>
      </c>
      <c r="M90" s="333">
        <f t="shared" ref="M90:O90" si="53">M91</f>
        <v>69485715.549999982</v>
      </c>
      <c r="N90" s="333">
        <f t="shared" si="53"/>
        <v>69485715.549999982</v>
      </c>
      <c r="O90" s="335">
        <f t="shared" si="53"/>
        <v>69485715.549999982</v>
      </c>
      <c r="P90" s="336"/>
      <c r="Q90" s="336"/>
    </row>
    <row r="91" spans="1:17" s="77" customFormat="1" ht="18.75" customHeight="1">
      <c r="A91" s="355"/>
      <c r="B91" s="355"/>
      <c r="C91" s="284"/>
      <c r="D91" s="284"/>
      <c r="E91" s="284">
        <v>201</v>
      </c>
      <c r="F91" s="284"/>
      <c r="G91" s="350" t="s">
        <v>72</v>
      </c>
      <c r="H91" s="351" t="s">
        <v>156</v>
      </c>
      <c r="I91" s="352">
        <v>1</v>
      </c>
      <c r="J91" s="352">
        <v>1</v>
      </c>
      <c r="K91" s="352">
        <f t="shared" si="41"/>
        <v>100</v>
      </c>
      <c r="L91" s="338">
        <v>77607837.269999996</v>
      </c>
      <c r="M91" s="338">
        <v>69485715.549999982</v>
      </c>
      <c r="N91" s="338">
        <v>69485715.549999982</v>
      </c>
      <c r="O91" s="341">
        <v>69485715.549999982</v>
      </c>
      <c r="P91" s="364">
        <f t="shared" si="42"/>
        <v>89.534405279530077</v>
      </c>
      <c r="Q91" s="364">
        <f t="shared" si="47"/>
        <v>111.68890851265043</v>
      </c>
    </row>
    <row r="92" spans="1:17" s="82" customFormat="1" ht="12.75">
      <c r="A92" s="77"/>
      <c r="B92" s="78"/>
      <c r="C92" s="78"/>
      <c r="D92" s="78"/>
      <c r="E92" s="78"/>
      <c r="F92" s="78"/>
      <c r="G92" s="80"/>
      <c r="H92" s="113"/>
      <c r="I92" s="114"/>
      <c r="J92" s="115"/>
      <c r="K92" s="115"/>
      <c r="L92" s="111"/>
      <c r="M92" s="111"/>
      <c r="N92" s="111"/>
      <c r="O92" s="111"/>
      <c r="P92" s="290"/>
      <c r="Q92" s="290"/>
    </row>
    <row r="93" spans="1:17" s="13" customFormat="1" ht="12.75">
      <c r="A93" s="77"/>
      <c r="B93" s="78"/>
      <c r="C93" s="78"/>
      <c r="D93" s="78"/>
      <c r="E93" s="78"/>
      <c r="F93" s="78"/>
      <c r="G93" s="81" t="s">
        <v>157</v>
      </c>
      <c r="H93" s="113"/>
      <c r="I93" s="114"/>
      <c r="J93" s="115"/>
      <c r="K93" s="114"/>
      <c r="L93" s="112">
        <f>L8+L42+L50+L58+L84</f>
        <v>635383519.86000001</v>
      </c>
      <c r="M93" s="112">
        <f t="shared" ref="M93:O93" si="54">M8+M42+M50+M58+M84</f>
        <v>561411389.95000005</v>
      </c>
      <c r="N93" s="112">
        <f t="shared" si="54"/>
        <v>561411389.95000005</v>
      </c>
      <c r="O93" s="112">
        <f t="shared" si="54"/>
        <v>561411389.95000005</v>
      </c>
      <c r="P93" s="294"/>
      <c r="Q93" s="290"/>
    </row>
    <row r="94" spans="1:17">
      <c r="B94" s="12"/>
      <c r="C94" s="12"/>
      <c r="H94" s="60"/>
      <c r="I94" s="116"/>
      <c r="J94" s="117"/>
      <c r="K94" s="116"/>
      <c r="L94" s="116"/>
      <c r="M94" s="116"/>
      <c r="N94" s="116"/>
      <c r="O94" s="116"/>
      <c r="P94" s="291"/>
      <c r="Q94" s="291"/>
    </row>
    <row r="95" spans="1:17">
      <c r="B95" s="5"/>
      <c r="C95" s="5"/>
      <c r="J95" s="118"/>
    </row>
    <row r="96" spans="1:17">
      <c r="B96" s="7"/>
      <c r="C96" s="7"/>
      <c r="L96" s="79"/>
    </row>
  </sheetData>
  <autoFilter ref="A7:Q91"/>
  <mergeCells count="15">
    <mergeCell ref="L6:O6"/>
    <mergeCell ref="P6:P7"/>
    <mergeCell ref="Q6:Q7"/>
    <mergeCell ref="A1:Q1"/>
    <mergeCell ref="A3:Q3"/>
    <mergeCell ref="A4:Q4"/>
    <mergeCell ref="A5:A7"/>
    <mergeCell ref="B5:B7"/>
    <mergeCell ref="C5:C7"/>
    <mergeCell ref="D5:D7"/>
    <mergeCell ref="E5:E7"/>
    <mergeCell ref="F5:F7"/>
    <mergeCell ref="G5:G7"/>
    <mergeCell ref="H5:H7"/>
    <mergeCell ref="K6:K7"/>
  </mergeCells>
  <printOptions horizontalCentered="1"/>
  <pageMargins left="0.39370078740157483" right="0.19685039370078741" top="1.6535433070866143" bottom="0.47244094488188981" header="0.19685039370078741" footer="0.19685039370078741"/>
  <pageSetup scale="75" orientation="landscape" r:id="rId1"/>
  <headerFooter scaleWithDoc="0">
    <oddHeader>&amp;C&amp;G</oddHeader>
    <oddFooter>&amp;C&amp;G</oddFooter>
  </headerFooter>
  <rowBreaks count="4" manualBreakCount="4">
    <brk id="26" max="16" man="1"/>
    <brk id="43" max="16" man="1"/>
    <brk id="62" max="16" man="1"/>
    <brk id="75" max="1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showGridLines="0" view="pageBreakPreview" topLeftCell="A76" zoomScale="85" zoomScaleNormal="100" zoomScaleSheetLayoutView="85" zoomScalePageLayoutView="85" workbookViewId="0">
      <selection activeCell="A90" sqref="A90:G90"/>
    </sheetView>
  </sheetViews>
  <sheetFormatPr baseColWidth="10" defaultRowHeight="13.5"/>
  <cols>
    <col min="1" max="1" width="3.85546875" style="1" customWidth="1"/>
    <col min="2" max="3" width="3.42578125" style="1" customWidth="1"/>
    <col min="4" max="4" width="4.5703125" style="1" customWidth="1"/>
    <col min="5" max="5" width="4" style="110" bestFit="1" customWidth="1"/>
    <col min="6" max="6" width="47" style="107" customWidth="1"/>
    <col min="7" max="7" width="110.42578125" style="1" customWidth="1"/>
    <col min="8" max="16384" width="11.42578125" style="1"/>
  </cols>
  <sheetData>
    <row r="1" spans="1:17" ht="35.1" customHeight="1">
      <c r="A1" s="640" t="s">
        <v>158</v>
      </c>
      <c r="B1" s="641"/>
      <c r="C1" s="641"/>
      <c r="D1" s="641"/>
      <c r="E1" s="641"/>
      <c r="F1" s="641"/>
      <c r="G1" s="642"/>
    </row>
    <row r="2" spans="1:17" ht="6" customHeight="1">
      <c r="G2" s="30"/>
    </row>
    <row r="3" spans="1:17" ht="20.100000000000001" customHeight="1">
      <c r="A3" s="62" t="s">
        <v>86</v>
      </c>
      <c r="B3" s="67"/>
      <c r="C3" s="67"/>
      <c r="D3" s="67"/>
      <c r="E3" s="67"/>
      <c r="F3" s="67"/>
      <c r="G3" s="68"/>
      <c r="H3" s="49"/>
      <c r="I3" s="49"/>
      <c r="J3" s="49"/>
      <c r="K3" s="49"/>
      <c r="L3" s="49"/>
      <c r="M3" s="49"/>
      <c r="N3" s="49"/>
      <c r="O3" s="49"/>
      <c r="P3" s="49"/>
      <c r="Q3" s="49"/>
    </row>
    <row r="4" spans="1:17" ht="20.100000000000001" customHeight="1">
      <c r="A4" s="682" t="s">
        <v>182</v>
      </c>
      <c r="B4" s="683"/>
      <c r="C4" s="683"/>
      <c r="D4" s="683"/>
      <c r="E4" s="683"/>
      <c r="F4" s="683"/>
      <c r="G4" s="684"/>
      <c r="H4" s="49"/>
      <c r="I4" s="49"/>
      <c r="J4" s="49"/>
      <c r="K4" s="49"/>
      <c r="L4" s="49"/>
      <c r="M4" s="49"/>
      <c r="N4" s="49"/>
      <c r="O4" s="49"/>
      <c r="P4" s="49"/>
      <c r="Q4" s="49"/>
    </row>
    <row r="5" spans="1:17" ht="34.15" customHeight="1">
      <c r="A5" s="658" t="s">
        <v>23</v>
      </c>
      <c r="B5" s="658" t="s">
        <v>15</v>
      </c>
      <c r="C5" s="658" t="s">
        <v>13</v>
      </c>
      <c r="D5" s="658" t="s">
        <v>14</v>
      </c>
      <c r="E5" s="658" t="s">
        <v>7</v>
      </c>
      <c r="F5" s="658" t="s">
        <v>8</v>
      </c>
      <c r="G5" s="658" t="s">
        <v>159</v>
      </c>
    </row>
    <row r="6" spans="1:17" ht="20.45" customHeight="1">
      <c r="A6" s="685"/>
      <c r="B6" s="685"/>
      <c r="C6" s="685"/>
      <c r="D6" s="685"/>
      <c r="E6" s="685"/>
      <c r="F6" s="685"/>
      <c r="G6" s="685"/>
    </row>
    <row r="7" spans="1:17" s="299" customFormat="1" ht="24">
      <c r="A7" s="302">
        <v>1</v>
      </c>
      <c r="B7" s="104"/>
      <c r="C7" s="104"/>
      <c r="D7" s="104"/>
      <c r="E7" s="104"/>
      <c r="F7" s="343" t="s">
        <v>97</v>
      </c>
      <c r="G7" s="283"/>
    </row>
    <row r="8" spans="1:17" s="299" customFormat="1" ht="15" customHeight="1">
      <c r="A8" s="283"/>
      <c r="B8" s="283">
        <v>1</v>
      </c>
      <c r="C8" s="283"/>
      <c r="D8" s="283"/>
      <c r="E8" s="283"/>
      <c r="F8" s="343" t="s">
        <v>98</v>
      </c>
      <c r="G8" s="358"/>
    </row>
    <row r="9" spans="1:17" s="299" customFormat="1" ht="15" customHeight="1">
      <c r="A9" s="104"/>
      <c r="B9" s="104"/>
      <c r="C9" s="283">
        <v>2</v>
      </c>
      <c r="D9" s="283"/>
      <c r="E9" s="283"/>
      <c r="F9" s="343" t="s">
        <v>99</v>
      </c>
      <c r="G9" s="358"/>
    </row>
    <row r="10" spans="1:17" s="299" customFormat="1" ht="15" customHeight="1">
      <c r="A10" s="104"/>
      <c r="B10" s="104"/>
      <c r="C10" s="104"/>
      <c r="D10" s="283">
        <v>4</v>
      </c>
      <c r="E10" s="283"/>
      <c r="F10" s="343" t="s">
        <v>100</v>
      </c>
      <c r="G10" s="359"/>
    </row>
    <row r="11" spans="1:17" s="299" customFormat="1" ht="36">
      <c r="A11" s="104"/>
      <c r="B11" s="104"/>
      <c r="C11" s="104"/>
      <c r="D11" s="104"/>
      <c r="E11" s="283">
        <v>201</v>
      </c>
      <c r="F11" s="343" t="s">
        <v>102</v>
      </c>
      <c r="G11" s="360" t="s">
        <v>822</v>
      </c>
    </row>
    <row r="12" spans="1:17" s="299" customFormat="1" ht="15" customHeight="1">
      <c r="A12" s="104"/>
      <c r="B12" s="104">
        <v>2</v>
      </c>
      <c r="C12" s="104"/>
      <c r="D12" s="104"/>
      <c r="E12" s="104"/>
      <c r="F12" s="343" t="s">
        <v>104</v>
      </c>
      <c r="G12" s="361"/>
    </row>
    <row r="13" spans="1:17" s="299" customFormat="1" ht="16.5" customHeight="1">
      <c r="A13" s="104"/>
      <c r="B13" s="104"/>
      <c r="C13" s="104">
        <v>2</v>
      </c>
      <c r="D13" s="104"/>
      <c r="E13" s="104"/>
      <c r="F13" s="343" t="s">
        <v>105</v>
      </c>
      <c r="G13" s="361"/>
    </row>
    <row r="14" spans="1:17" s="299" customFormat="1" ht="15" customHeight="1">
      <c r="A14" s="104"/>
      <c r="B14" s="104"/>
      <c r="C14" s="104"/>
      <c r="D14" s="104">
        <v>6</v>
      </c>
      <c r="E14" s="104"/>
      <c r="F14" s="343" t="s">
        <v>106</v>
      </c>
      <c r="G14" s="361"/>
    </row>
    <row r="15" spans="1:17" s="299" customFormat="1" ht="48">
      <c r="A15" s="104"/>
      <c r="B15" s="104"/>
      <c r="C15" s="104"/>
      <c r="D15" s="104"/>
      <c r="E15" s="104">
        <v>203</v>
      </c>
      <c r="F15" s="343" t="s">
        <v>107</v>
      </c>
      <c r="G15" s="360" t="s">
        <v>823</v>
      </c>
    </row>
    <row r="16" spans="1:17" s="299" customFormat="1" ht="18.75" customHeight="1">
      <c r="A16" s="104"/>
      <c r="B16" s="104"/>
      <c r="C16" s="104">
        <v>3</v>
      </c>
      <c r="D16" s="104"/>
      <c r="E16" s="104"/>
      <c r="F16" s="343" t="s">
        <v>812</v>
      </c>
      <c r="G16" s="361"/>
    </row>
    <row r="17" spans="1:8" s="299" customFormat="1" ht="20.25" customHeight="1">
      <c r="A17" s="104"/>
      <c r="B17" s="104"/>
      <c r="C17" s="303"/>
      <c r="D17" s="104">
        <v>3</v>
      </c>
      <c r="E17" s="104"/>
      <c r="F17" s="343" t="s">
        <v>813</v>
      </c>
      <c r="G17" s="361"/>
    </row>
    <row r="18" spans="1:8" s="299" customFormat="1" ht="26.25" customHeight="1">
      <c r="A18" s="104"/>
      <c r="B18" s="104"/>
      <c r="C18" s="303"/>
      <c r="D18" s="104"/>
      <c r="E18" s="104">
        <v>207</v>
      </c>
      <c r="F18" s="343" t="s">
        <v>184</v>
      </c>
      <c r="G18" s="360" t="s">
        <v>825</v>
      </c>
    </row>
    <row r="19" spans="1:8" s="299" customFormat="1" ht="24">
      <c r="A19" s="104"/>
      <c r="B19" s="104"/>
      <c r="C19" s="104">
        <v>4</v>
      </c>
      <c r="D19" s="104"/>
      <c r="E19" s="104"/>
      <c r="F19" s="343" t="s">
        <v>108</v>
      </c>
      <c r="G19" s="359"/>
    </row>
    <row r="20" spans="1:8" s="299" customFormat="1" ht="15" customHeight="1">
      <c r="A20" s="104"/>
      <c r="B20" s="104"/>
      <c r="C20" s="104"/>
      <c r="D20" s="104">
        <v>1</v>
      </c>
      <c r="E20" s="104"/>
      <c r="F20" s="343" t="s">
        <v>109</v>
      </c>
      <c r="G20" s="359"/>
    </row>
    <row r="21" spans="1:8" s="299" customFormat="1" ht="59.25" customHeight="1">
      <c r="A21" s="104"/>
      <c r="B21" s="104"/>
      <c r="C21" s="104"/>
      <c r="D21" s="104"/>
      <c r="E21" s="104">
        <v>211</v>
      </c>
      <c r="F21" s="343" t="s">
        <v>45</v>
      </c>
      <c r="G21" s="360" t="s">
        <v>824</v>
      </c>
    </row>
    <row r="22" spans="1:8" s="299" customFormat="1" ht="24">
      <c r="A22" s="104"/>
      <c r="B22" s="104"/>
      <c r="C22" s="104"/>
      <c r="D22" s="104"/>
      <c r="E22" s="104">
        <v>212</v>
      </c>
      <c r="F22" s="343" t="s">
        <v>110</v>
      </c>
      <c r="G22" s="360" t="s">
        <v>826</v>
      </c>
    </row>
    <row r="23" spans="1:8" s="299" customFormat="1" ht="15" customHeight="1">
      <c r="A23" s="104"/>
      <c r="B23" s="104"/>
      <c r="C23" s="104"/>
      <c r="D23" s="104">
        <v>2</v>
      </c>
      <c r="E23" s="104"/>
      <c r="F23" s="356" t="s">
        <v>111</v>
      </c>
      <c r="G23" s="359"/>
    </row>
    <row r="24" spans="1:8" s="299" customFormat="1" ht="34.5" customHeight="1">
      <c r="A24" s="104"/>
      <c r="B24" s="104"/>
      <c r="C24" s="104"/>
      <c r="D24" s="104"/>
      <c r="E24" s="104">
        <v>213</v>
      </c>
      <c r="F24" s="343" t="s">
        <v>185</v>
      </c>
      <c r="G24" s="360" t="s">
        <v>827</v>
      </c>
    </row>
    <row r="25" spans="1:8" s="299" customFormat="1" ht="28.5" customHeight="1">
      <c r="A25" s="284"/>
      <c r="B25" s="284"/>
      <c r="C25" s="284"/>
      <c r="D25" s="284"/>
      <c r="E25" s="284">
        <v>214</v>
      </c>
      <c r="F25" s="350" t="s">
        <v>186</v>
      </c>
      <c r="G25" s="362" t="s">
        <v>826</v>
      </c>
    </row>
    <row r="26" spans="1:8" s="299" customFormat="1" ht="36">
      <c r="A26" s="104"/>
      <c r="B26" s="104"/>
      <c r="C26" s="104"/>
      <c r="D26" s="104"/>
      <c r="E26" s="104">
        <v>215</v>
      </c>
      <c r="F26" s="343" t="s">
        <v>47</v>
      </c>
      <c r="G26" s="360" t="s">
        <v>828</v>
      </c>
    </row>
    <row r="27" spans="1:8" s="299" customFormat="1" ht="15" customHeight="1">
      <c r="A27" s="104"/>
      <c r="B27" s="104"/>
      <c r="C27" s="104">
        <v>5</v>
      </c>
      <c r="D27" s="104"/>
      <c r="E27" s="104"/>
      <c r="F27" s="343" t="s">
        <v>112</v>
      </c>
      <c r="G27" s="359"/>
    </row>
    <row r="28" spans="1:8" s="299" customFormat="1" ht="15" customHeight="1">
      <c r="A28" s="104"/>
      <c r="B28" s="104"/>
      <c r="C28" s="104"/>
      <c r="D28" s="104">
        <v>1</v>
      </c>
      <c r="E28" s="104"/>
      <c r="F28" s="343" t="s">
        <v>113</v>
      </c>
      <c r="G28" s="359"/>
      <c r="H28" s="78"/>
    </row>
    <row r="29" spans="1:8" s="299" customFormat="1" ht="24">
      <c r="A29" s="104"/>
      <c r="B29" s="104"/>
      <c r="C29" s="104"/>
      <c r="D29" s="104"/>
      <c r="E29" s="104">
        <v>216</v>
      </c>
      <c r="F29" s="343" t="s">
        <v>114</v>
      </c>
      <c r="G29" s="360" t="s">
        <v>826</v>
      </c>
    </row>
    <row r="30" spans="1:8" s="299" customFormat="1" ht="49.5" customHeight="1">
      <c r="A30" s="104"/>
      <c r="B30" s="104"/>
      <c r="C30" s="104"/>
      <c r="D30" s="104"/>
      <c r="E30" s="104">
        <v>218</v>
      </c>
      <c r="F30" s="343" t="s">
        <v>48</v>
      </c>
      <c r="G30" s="360" t="s">
        <v>829</v>
      </c>
    </row>
    <row r="31" spans="1:8" s="299" customFormat="1" ht="15" customHeight="1">
      <c r="A31" s="104"/>
      <c r="B31" s="104"/>
      <c r="C31" s="104">
        <v>6</v>
      </c>
      <c r="D31" s="104"/>
      <c r="E31" s="104"/>
      <c r="F31" s="343" t="s">
        <v>116</v>
      </c>
      <c r="G31" s="359"/>
    </row>
    <row r="32" spans="1:8" s="299" customFormat="1" ht="15" customHeight="1">
      <c r="A32" s="104"/>
      <c r="B32" s="104"/>
      <c r="C32" s="104"/>
      <c r="D32" s="104">
        <v>9</v>
      </c>
      <c r="E32" s="104"/>
      <c r="F32" s="343" t="s">
        <v>117</v>
      </c>
      <c r="G32" s="359"/>
    </row>
    <row r="33" spans="1:7" s="299" customFormat="1" ht="24">
      <c r="A33" s="104"/>
      <c r="B33" s="104"/>
      <c r="C33" s="104"/>
      <c r="D33" s="104"/>
      <c r="E33" s="104">
        <v>227</v>
      </c>
      <c r="F33" s="347" t="s">
        <v>187</v>
      </c>
      <c r="G33" s="360" t="s">
        <v>826</v>
      </c>
    </row>
    <row r="34" spans="1:7" s="299" customFormat="1" ht="36">
      <c r="A34" s="104"/>
      <c r="B34" s="104"/>
      <c r="C34" s="104"/>
      <c r="D34" s="104"/>
      <c r="E34" s="104">
        <v>228</v>
      </c>
      <c r="F34" s="343" t="s">
        <v>118</v>
      </c>
      <c r="G34" s="360" t="s">
        <v>830</v>
      </c>
    </row>
    <row r="35" spans="1:7" s="299" customFormat="1" ht="36">
      <c r="A35" s="104"/>
      <c r="B35" s="104"/>
      <c r="C35" s="104"/>
      <c r="D35" s="104"/>
      <c r="E35" s="104">
        <v>229</v>
      </c>
      <c r="F35" s="343" t="s">
        <v>119</v>
      </c>
      <c r="G35" s="360" t="s">
        <v>831</v>
      </c>
    </row>
    <row r="36" spans="1:7" s="299" customFormat="1" ht="49.5" customHeight="1">
      <c r="A36" s="104"/>
      <c r="B36" s="104"/>
      <c r="C36" s="104"/>
      <c r="D36" s="104"/>
      <c r="E36" s="104">
        <v>230</v>
      </c>
      <c r="F36" s="343" t="s">
        <v>50</v>
      </c>
      <c r="G36" s="360" t="s">
        <v>832</v>
      </c>
    </row>
    <row r="37" spans="1:7" s="299" customFormat="1" ht="15" customHeight="1">
      <c r="A37" s="104"/>
      <c r="B37" s="104">
        <v>3</v>
      </c>
      <c r="C37" s="104"/>
      <c r="D37" s="104"/>
      <c r="E37" s="104"/>
      <c r="F37" s="343" t="s">
        <v>120</v>
      </c>
      <c r="G37" s="359"/>
    </row>
    <row r="38" spans="1:7" s="299" customFormat="1" ht="24">
      <c r="A38" s="104"/>
      <c r="B38" s="104"/>
      <c r="C38" s="104">
        <v>1</v>
      </c>
      <c r="D38" s="104"/>
      <c r="E38" s="104"/>
      <c r="F38" s="343" t="s">
        <v>121</v>
      </c>
      <c r="G38" s="359"/>
    </row>
    <row r="39" spans="1:7" s="274" customFormat="1">
      <c r="A39" s="104"/>
      <c r="B39" s="104"/>
      <c r="C39" s="104"/>
      <c r="D39" s="104">
        <v>2</v>
      </c>
      <c r="E39" s="104"/>
      <c r="F39" s="343" t="s">
        <v>122</v>
      </c>
      <c r="G39" s="359"/>
    </row>
    <row r="40" spans="1:7" s="274" customFormat="1" ht="36">
      <c r="A40" s="104"/>
      <c r="B40" s="104"/>
      <c r="C40" s="104"/>
      <c r="D40" s="104"/>
      <c r="E40" s="104">
        <v>232</v>
      </c>
      <c r="F40" s="343" t="s">
        <v>123</v>
      </c>
      <c r="G40" s="360" t="s">
        <v>833</v>
      </c>
    </row>
    <row r="41" spans="1:7" s="274" customFormat="1" ht="24">
      <c r="A41" s="104">
        <v>2</v>
      </c>
      <c r="B41" s="104"/>
      <c r="C41" s="104"/>
      <c r="D41" s="104"/>
      <c r="E41" s="104"/>
      <c r="F41" s="343" t="s">
        <v>124</v>
      </c>
      <c r="G41" s="104"/>
    </row>
    <row r="42" spans="1:7" s="274" customFormat="1">
      <c r="A42" s="284"/>
      <c r="B42" s="284">
        <v>1</v>
      </c>
      <c r="C42" s="284"/>
      <c r="D42" s="284"/>
      <c r="E42" s="284"/>
      <c r="F42" s="350" t="s">
        <v>98</v>
      </c>
      <c r="G42" s="442"/>
    </row>
    <row r="43" spans="1:7" s="274" customFormat="1" ht="24">
      <c r="A43" s="104"/>
      <c r="B43" s="104"/>
      <c r="C43" s="104">
        <v>7</v>
      </c>
      <c r="D43" s="104"/>
      <c r="E43" s="104"/>
      <c r="F43" s="343" t="s">
        <v>125</v>
      </c>
      <c r="G43" s="359"/>
    </row>
    <row r="44" spans="1:7" s="274" customFormat="1" ht="18.75" customHeight="1">
      <c r="A44" s="104"/>
      <c r="B44" s="104"/>
      <c r="C44" s="104"/>
      <c r="D44" s="104">
        <v>1</v>
      </c>
      <c r="E44" s="104"/>
      <c r="F44" s="343" t="s">
        <v>52</v>
      </c>
      <c r="G44" s="359"/>
    </row>
    <row r="45" spans="1:7" s="274" customFormat="1" ht="38.25" customHeight="1">
      <c r="A45" s="104"/>
      <c r="B45" s="104"/>
      <c r="C45" s="104"/>
      <c r="D45" s="104"/>
      <c r="E45" s="104">
        <v>201</v>
      </c>
      <c r="F45" s="343" t="s">
        <v>126</v>
      </c>
      <c r="G45" s="360" t="s">
        <v>834</v>
      </c>
    </row>
    <row r="46" spans="1:7" s="274" customFormat="1" ht="36">
      <c r="A46" s="104"/>
      <c r="B46" s="104"/>
      <c r="C46" s="104"/>
      <c r="D46" s="104"/>
      <c r="E46" s="104">
        <v>203</v>
      </c>
      <c r="F46" s="343" t="s">
        <v>51</v>
      </c>
      <c r="G46" s="360" t="s">
        <v>835</v>
      </c>
    </row>
    <row r="47" spans="1:7" s="274" customFormat="1">
      <c r="A47" s="104"/>
      <c r="B47" s="104"/>
      <c r="C47" s="104"/>
      <c r="D47" s="104">
        <v>2</v>
      </c>
      <c r="E47" s="104"/>
      <c r="F47" s="343" t="s">
        <v>128</v>
      </c>
      <c r="G47" s="359"/>
    </row>
    <row r="48" spans="1:7" s="274" customFormat="1" ht="24">
      <c r="A48" s="104"/>
      <c r="B48" s="104"/>
      <c r="C48" s="104"/>
      <c r="D48" s="104"/>
      <c r="E48" s="104">
        <v>204</v>
      </c>
      <c r="F48" s="343" t="s">
        <v>53</v>
      </c>
      <c r="G48" s="360" t="s">
        <v>826</v>
      </c>
    </row>
    <row r="49" spans="1:8" s="274" customFormat="1">
      <c r="A49" s="104">
        <v>3</v>
      </c>
      <c r="B49" s="104"/>
      <c r="C49" s="104"/>
      <c r="D49" s="104"/>
      <c r="E49" s="104"/>
      <c r="F49" s="343" t="s">
        <v>129</v>
      </c>
      <c r="G49" s="359"/>
    </row>
    <row r="50" spans="1:8" s="274" customFormat="1">
      <c r="A50" s="104"/>
      <c r="B50" s="104">
        <v>3</v>
      </c>
      <c r="C50" s="104"/>
      <c r="D50" s="104"/>
      <c r="E50" s="104"/>
      <c r="F50" s="343" t="s">
        <v>130</v>
      </c>
      <c r="G50" s="359"/>
    </row>
    <row r="51" spans="1:8" s="274" customFormat="1" ht="23.25" customHeight="1">
      <c r="A51" s="104"/>
      <c r="B51" s="104"/>
      <c r="C51" s="104">
        <v>1</v>
      </c>
      <c r="D51" s="104"/>
      <c r="E51" s="104"/>
      <c r="F51" s="343" t="s">
        <v>121</v>
      </c>
      <c r="G51" s="359"/>
      <c r="H51" s="602"/>
    </row>
    <row r="52" spans="1:8" s="274" customFormat="1" ht="18.75" customHeight="1">
      <c r="A52" s="104"/>
      <c r="B52" s="104"/>
      <c r="C52" s="104"/>
      <c r="D52" s="104">
        <v>1</v>
      </c>
      <c r="E52" s="104"/>
      <c r="F52" s="343" t="s">
        <v>131</v>
      </c>
      <c r="G52" s="359"/>
    </row>
    <row r="53" spans="1:8" s="274" customFormat="1" ht="48">
      <c r="A53" s="104"/>
      <c r="B53" s="104"/>
      <c r="C53" s="104"/>
      <c r="D53" s="104"/>
      <c r="E53" s="104">
        <v>215</v>
      </c>
      <c r="F53" s="343" t="s">
        <v>55</v>
      </c>
      <c r="G53" s="360" t="s">
        <v>836</v>
      </c>
    </row>
    <row r="54" spans="1:8" s="274" customFormat="1" ht="24">
      <c r="A54" s="104"/>
      <c r="B54" s="104"/>
      <c r="C54" s="104">
        <v>9</v>
      </c>
      <c r="D54" s="104"/>
      <c r="E54" s="104"/>
      <c r="F54" s="343" t="s">
        <v>133</v>
      </c>
      <c r="G54" s="359"/>
    </row>
    <row r="55" spans="1:8" s="274" customFormat="1">
      <c r="A55" s="104"/>
      <c r="B55" s="104"/>
      <c r="C55" s="104"/>
      <c r="D55" s="104">
        <v>3</v>
      </c>
      <c r="E55" s="104"/>
      <c r="F55" s="343" t="s">
        <v>134</v>
      </c>
      <c r="G55" s="359"/>
    </row>
    <row r="56" spans="1:8" s="274" customFormat="1" ht="48">
      <c r="A56" s="104"/>
      <c r="B56" s="104"/>
      <c r="C56" s="104"/>
      <c r="D56" s="104"/>
      <c r="E56" s="104">
        <v>201</v>
      </c>
      <c r="F56" s="343" t="s">
        <v>56</v>
      </c>
      <c r="G56" s="360" t="s">
        <v>837</v>
      </c>
    </row>
    <row r="57" spans="1:8" s="274" customFormat="1" ht="24">
      <c r="A57" s="104">
        <v>4</v>
      </c>
      <c r="B57" s="104"/>
      <c r="C57" s="104"/>
      <c r="D57" s="104"/>
      <c r="E57" s="104"/>
      <c r="F57" s="343" t="s">
        <v>136</v>
      </c>
      <c r="G57" s="359"/>
    </row>
    <row r="58" spans="1:8" s="274" customFormat="1">
      <c r="A58" s="104"/>
      <c r="B58" s="104">
        <v>2</v>
      </c>
      <c r="C58" s="104"/>
      <c r="D58" s="104"/>
      <c r="E58" s="104"/>
      <c r="F58" s="343" t="s">
        <v>104</v>
      </c>
      <c r="G58" s="359"/>
    </row>
    <row r="59" spans="1:8" s="274" customFormat="1">
      <c r="A59" s="104"/>
      <c r="B59" s="104"/>
      <c r="C59" s="104">
        <v>1</v>
      </c>
      <c r="D59" s="104"/>
      <c r="E59" s="104"/>
      <c r="F59" s="343" t="s">
        <v>137</v>
      </c>
      <c r="G59" s="359"/>
    </row>
    <row r="60" spans="1:8" s="274" customFormat="1">
      <c r="A60" s="104"/>
      <c r="B60" s="104"/>
      <c r="C60" s="104"/>
      <c r="D60" s="104">
        <v>1</v>
      </c>
      <c r="E60" s="104"/>
      <c r="F60" s="343" t="s">
        <v>138</v>
      </c>
      <c r="G60" s="359"/>
    </row>
    <row r="61" spans="1:8" s="274" customFormat="1" ht="36">
      <c r="A61" s="284"/>
      <c r="B61" s="284"/>
      <c r="C61" s="284"/>
      <c r="D61" s="284"/>
      <c r="E61" s="284">
        <v>203</v>
      </c>
      <c r="F61" s="350" t="s">
        <v>57</v>
      </c>
      <c r="G61" s="362" t="s">
        <v>838</v>
      </c>
    </row>
    <row r="62" spans="1:8" s="274" customFormat="1" ht="24">
      <c r="A62" s="104"/>
      <c r="B62" s="104"/>
      <c r="C62" s="104"/>
      <c r="D62" s="104">
        <v>3</v>
      </c>
      <c r="E62" s="104"/>
      <c r="F62" s="343" t="s">
        <v>140</v>
      </c>
      <c r="G62" s="359"/>
    </row>
    <row r="63" spans="1:8" s="274" customFormat="1" ht="48">
      <c r="A63" s="104"/>
      <c r="B63" s="104"/>
      <c r="C63" s="104"/>
      <c r="D63" s="104"/>
      <c r="E63" s="104">
        <v>206</v>
      </c>
      <c r="F63" s="343" t="s">
        <v>58</v>
      </c>
      <c r="G63" s="360" t="s">
        <v>839</v>
      </c>
    </row>
    <row r="64" spans="1:8" s="274" customFormat="1" ht="24">
      <c r="A64" s="104"/>
      <c r="B64" s="104"/>
      <c r="C64" s="104"/>
      <c r="D64" s="104">
        <v>5</v>
      </c>
      <c r="E64" s="104"/>
      <c r="F64" s="343" t="s">
        <v>142</v>
      </c>
      <c r="G64" s="359"/>
    </row>
    <row r="65" spans="1:7" s="274" customFormat="1" ht="36">
      <c r="A65" s="104"/>
      <c r="B65" s="104"/>
      <c r="C65" s="104"/>
      <c r="D65" s="104"/>
      <c r="E65" s="104">
        <v>207</v>
      </c>
      <c r="F65" s="343" t="s">
        <v>59</v>
      </c>
      <c r="G65" s="360" t="s">
        <v>840</v>
      </c>
    </row>
    <row r="66" spans="1:7" s="274" customFormat="1" ht="24">
      <c r="A66" s="104"/>
      <c r="B66" s="104"/>
      <c r="C66" s="104"/>
      <c r="D66" s="104"/>
      <c r="E66" s="104">
        <v>208</v>
      </c>
      <c r="F66" s="343" t="s">
        <v>61</v>
      </c>
      <c r="G66" s="360" t="s">
        <v>841</v>
      </c>
    </row>
    <row r="67" spans="1:7" s="274" customFormat="1">
      <c r="A67" s="104"/>
      <c r="B67" s="104"/>
      <c r="C67" s="104">
        <v>2</v>
      </c>
      <c r="D67" s="104"/>
      <c r="E67" s="104"/>
      <c r="F67" s="343" t="s">
        <v>105</v>
      </c>
      <c r="G67" s="359"/>
    </row>
    <row r="68" spans="1:7" s="274" customFormat="1">
      <c r="A68" s="104"/>
      <c r="B68" s="104"/>
      <c r="C68" s="104"/>
      <c r="D68" s="104">
        <v>1</v>
      </c>
      <c r="E68" s="104"/>
      <c r="F68" s="343" t="s">
        <v>143</v>
      </c>
      <c r="G68" s="359"/>
    </row>
    <row r="69" spans="1:7" s="274" customFormat="1" ht="42" customHeight="1">
      <c r="A69" s="104"/>
      <c r="B69" s="104"/>
      <c r="C69" s="104"/>
      <c r="D69" s="104"/>
      <c r="E69" s="104">
        <v>211</v>
      </c>
      <c r="F69" s="343" t="s">
        <v>63</v>
      </c>
      <c r="G69" s="360" t="s">
        <v>842</v>
      </c>
    </row>
    <row r="70" spans="1:7" s="274" customFormat="1" ht="30.75" customHeight="1">
      <c r="A70" s="104"/>
      <c r="B70" s="104"/>
      <c r="C70" s="104"/>
      <c r="D70" s="104"/>
      <c r="E70" s="104">
        <v>213</v>
      </c>
      <c r="F70" s="347" t="s">
        <v>188</v>
      </c>
      <c r="G70" s="360" t="s">
        <v>826</v>
      </c>
    </row>
    <row r="71" spans="1:7" s="274" customFormat="1" ht="42.75" customHeight="1">
      <c r="A71" s="104"/>
      <c r="B71" s="104"/>
      <c r="C71" s="104"/>
      <c r="D71" s="104"/>
      <c r="E71" s="104">
        <v>215</v>
      </c>
      <c r="F71" s="343" t="s">
        <v>144</v>
      </c>
      <c r="G71" s="360" t="s">
        <v>843</v>
      </c>
    </row>
    <row r="72" spans="1:7" s="274" customFormat="1" ht="51" customHeight="1">
      <c r="A72" s="104"/>
      <c r="B72" s="104"/>
      <c r="C72" s="104"/>
      <c r="D72" s="104"/>
      <c r="E72" s="104">
        <v>216</v>
      </c>
      <c r="F72" s="343" t="s">
        <v>145</v>
      </c>
      <c r="G72" s="360" t="s">
        <v>844</v>
      </c>
    </row>
    <row r="73" spans="1:7" s="274" customFormat="1" ht="44.25" customHeight="1">
      <c r="A73" s="284"/>
      <c r="B73" s="284"/>
      <c r="C73" s="284"/>
      <c r="D73" s="284"/>
      <c r="E73" s="284">
        <v>217</v>
      </c>
      <c r="F73" s="350" t="s">
        <v>146</v>
      </c>
      <c r="G73" s="362" t="s">
        <v>845</v>
      </c>
    </row>
    <row r="74" spans="1:7" s="274" customFormat="1" ht="44.25" customHeight="1">
      <c r="A74" s="104"/>
      <c r="B74" s="104"/>
      <c r="C74" s="104"/>
      <c r="D74" s="104"/>
      <c r="E74" s="104">
        <v>218</v>
      </c>
      <c r="F74" s="343" t="s">
        <v>65</v>
      </c>
      <c r="G74" s="360" t="s">
        <v>846</v>
      </c>
    </row>
    <row r="75" spans="1:7" s="274" customFormat="1" ht="42" customHeight="1">
      <c r="A75" s="104"/>
      <c r="B75" s="104"/>
      <c r="C75" s="104"/>
      <c r="D75" s="104"/>
      <c r="E75" s="104">
        <v>219</v>
      </c>
      <c r="F75" s="343" t="s">
        <v>66</v>
      </c>
      <c r="G75" s="360" t="s">
        <v>847</v>
      </c>
    </row>
    <row r="76" spans="1:7" s="274" customFormat="1" ht="30.75" customHeight="1">
      <c r="A76" s="104"/>
      <c r="B76" s="104"/>
      <c r="C76" s="104"/>
      <c r="D76" s="104"/>
      <c r="E76" s="104">
        <v>220</v>
      </c>
      <c r="F76" s="343" t="s">
        <v>68</v>
      </c>
      <c r="G76" s="360" t="s">
        <v>203</v>
      </c>
    </row>
    <row r="77" spans="1:7" s="274" customFormat="1">
      <c r="A77" s="104"/>
      <c r="B77" s="104"/>
      <c r="C77" s="104"/>
      <c r="D77" s="104">
        <v>3</v>
      </c>
      <c r="E77" s="104"/>
      <c r="F77" s="343" t="s">
        <v>147</v>
      </c>
      <c r="G77" s="359"/>
    </row>
    <row r="78" spans="1:7" s="274" customFormat="1" ht="36">
      <c r="A78" s="104"/>
      <c r="B78" s="104"/>
      <c r="C78" s="104"/>
      <c r="D78" s="104"/>
      <c r="E78" s="104">
        <v>222</v>
      </c>
      <c r="F78" s="343" t="s">
        <v>69</v>
      </c>
      <c r="G78" s="360" t="s">
        <v>848</v>
      </c>
    </row>
    <row r="79" spans="1:7" s="274" customFormat="1">
      <c r="A79" s="104"/>
      <c r="B79" s="104"/>
      <c r="C79" s="104"/>
      <c r="D79" s="104">
        <v>4</v>
      </c>
      <c r="E79" s="104"/>
      <c r="F79" s="343" t="s">
        <v>70</v>
      </c>
      <c r="G79" s="104"/>
    </row>
    <row r="80" spans="1:7" s="274" customFormat="1" ht="36">
      <c r="A80" s="104"/>
      <c r="B80" s="104"/>
      <c r="C80" s="104"/>
      <c r="D80" s="104"/>
      <c r="E80" s="104">
        <v>223</v>
      </c>
      <c r="F80" s="343" t="s">
        <v>70</v>
      </c>
      <c r="G80" s="360" t="s">
        <v>849</v>
      </c>
    </row>
    <row r="81" spans="1:7" s="274" customFormat="1">
      <c r="A81" s="104"/>
      <c r="B81" s="104"/>
      <c r="C81" s="104"/>
      <c r="D81" s="104">
        <v>5</v>
      </c>
      <c r="E81" s="104"/>
      <c r="F81" s="343" t="s">
        <v>106</v>
      </c>
      <c r="G81" s="359"/>
    </row>
    <row r="82" spans="1:7" s="274" customFormat="1" ht="24">
      <c r="A82" s="104"/>
      <c r="B82" s="104"/>
      <c r="C82" s="104"/>
      <c r="D82" s="104"/>
      <c r="E82" s="104">
        <v>224</v>
      </c>
      <c r="F82" s="343" t="s">
        <v>148</v>
      </c>
      <c r="G82" s="360" t="s">
        <v>204</v>
      </c>
    </row>
    <row r="83" spans="1:7" s="274" customFormat="1" ht="24">
      <c r="A83" s="104">
        <v>5</v>
      </c>
      <c r="B83" s="104"/>
      <c r="C83" s="104"/>
      <c r="D83" s="104"/>
      <c r="E83" s="104"/>
      <c r="F83" s="343" t="s">
        <v>150</v>
      </c>
      <c r="G83" s="359"/>
    </row>
    <row r="84" spans="1:7" s="274" customFormat="1">
      <c r="A84" s="104"/>
      <c r="B84" s="104">
        <v>1</v>
      </c>
      <c r="C84" s="104"/>
      <c r="D84" s="104"/>
      <c r="E84" s="104"/>
      <c r="F84" s="343" t="s">
        <v>98</v>
      </c>
      <c r="G84" s="359"/>
    </row>
    <row r="85" spans="1:7" s="274" customFormat="1">
      <c r="A85" s="104"/>
      <c r="B85" s="104"/>
      <c r="C85" s="104">
        <v>3</v>
      </c>
      <c r="D85" s="104"/>
      <c r="E85" s="104"/>
      <c r="F85" s="343" t="s">
        <v>151</v>
      </c>
      <c r="G85" s="359"/>
    </row>
    <row r="86" spans="1:7" s="274" customFormat="1">
      <c r="A86" s="104"/>
      <c r="B86" s="104"/>
      <c r="C86" s="104"/>
      <c r="D86" s="104">
        <v>1</v>
      </c>
      <c r="E86" s="104"/>
      <c r="F86" s="343" t="s">
        <v>152</v>
      </c>
      <c r="G86" s="359"/>
    </row>
    <row r="87" spans="1:7" s="274" customFormat="1" ht="24">
      <c r="A87" s="104"/>
      <c r="B87" s="104"/>
      <c r="C87" s="104"/>
      <c r="D87" s="104"/>
      <c r="E87" s="104">
        <v>204</v>
      </c>
      <c r="F87" s="343" t="s">
        <v>153</v>
      </c>
      <c r="G87" s="360" t="s">
        <v>826</v>
      </c>
    </row>
    <row r="88" spans="1:7" s="274" customFormat="1">
      <c r="A88" s="104"/>
      <c r="B88" s="104"/>
      <c r="C88" s="104">
        <v>8</v>
      </c>
      <c r="D88" s="104"/>
      <c r="E88" s="104"/>
      <c r="F88" s="343" t="s">
        <v>154</v>
      </c>
      <c r="G88" s="359"/>
    </row>
    <row r="89" spans="1:7" s="274" customFormat="1">
      <c r="A89" s="104"/>
      <c r="B89" s="104"/>
      <c r="C89" s="104"/>
      <c r="D89" s="104">
        <v>5</v>
      </c>
      <c r="E89" s="104"/>
      <c r="F89" s="343" t="s">
        <v>155</v>
      </c>
      <c r="G89" s="359"/>
    </row>
    <row r="90" spans="1:7" s="274" customFormat="1" ht="36">
      <c r="A90" s="284"/>
      <c r="B90" s="284"/>
      <c r="C90" s="284"/>
      <c r="D90" s="284"/>
      <c r="E90" s="284">
        <v>201</v>
      </c>
      <c r="F90" s="350" t="s">
        <v>72</v>
      </c>
      <c r="G90" s="362" t="s">
        <v>850</v>
      </c>
    </row>
    <row r="91" spans="1:7" s="274" customFormat="1">
      <c r="A91" s="602"/>
      <c r="B91" s="603"/>
      <c r="C91" s="603"/>
      <c r="D91" s="603"/>
      <c r="E91" s="604"/>
      <c r="F91" s="605"/>
      <c r="G91" s="606"/>
    </row>
    <row r="92" spans="1:7" s="274" customFormat="1">
      <c r="E92" s="275"/>
      <c r="F92" s="276"/>
    </row>
  </sheetData>
  <mergeCells count="9">
    <mergeCell ref="A1:G1"/>
    <mergeCell ref="A4:G4"/>
    <mergeCell ref="A5:A6"/>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rowBreaks count="4" manualBreakCount="4">
    <brk id="25" max="6" man="1"/>
    <brk id="42" max="6" man="1"/>
    <brk id="61" max="6" man="1"/>
    <brk id="73"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05"/>
  <sheetViews>
    <sheetView showGridLines="0" view="pageBreakPreview" topLeftCell="A76" zoomScale="70" zoomScaleNormal="100" zoomScaleSheetLayoutView="70" zoomScalePageLayoutView="55" workbookViewId="0">
      <selection activeCell="M74" sqref="M74"/>
    </sheetView>
  </sheetViews>
  <sheetFormatPr baseColWidth="10" defaultRowHeight="13.5"/>
  <cols>
    <col min="1" max="1" width="3.85546875" style="69" customWidth="1"/>
    <col min="2" max="3" width="3.140625" style="69" customWidth="1"/>
    <col min="4" max="4" width="4.140625" style="69" customWidth="1"/>
    <col min="5" max="5" width="4.85546875" style="84" customWidth="1"/>
    <col min="6" max="6" width="27.85546875" style="69" customWidth="1"/>
    <col min="7" max="7" width="11.5703125" style="69" customWidth="1"/>
    <col min="8" max="8" width="10.85546875" style="69" customWidth="1"/>
    <col min="9" max="9" width="16" style="69" customWidth="1"/>
    <col min="10" max="10" width="14.28515625" style="69" customWidth="1"/>
    <col min="11" max="11" width="12.42578125" style="69" bestFit="1" customWidth="1"/>
    <col min="12" max="12" width="8.85546875" style="69" customWidth="1"/>
    <col min="13" max="13" width="15.85546875" style="70" bestFit="1" customWidth="1"/>
    <col min="14" max="14" width="15.28515625" style="70" customWidth="1"/>
    <col min="15" max="15" width="14.42578125" style="70" customWidth="1"/>
    <col min="16" max="16" width="13.7109375" style="70" customWidth="1"/>
    <col min="17" max="17" width="15.5703125" style="71" bestFit="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161</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182</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3"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89" customFormat="1" ht="36">
      <c r="A9" s="302">
        <v>1</v>
      </c>
      <c r="B9" s="104"/>
      <c r="C9" s="104"/>
      <c r="D9" s="104"/>
      <c r="E9" s="104"/>
      <c r="F9" s="371" t="s">
        <v>97</v>
      </c>
      <c r="G9" s="283"/>
      <c r="H9" s="349"/>
      <c r="I9" s="349"/>
      <c r="J9" s="390"/>
      <c r="K9" s="390"/>
      <c r="L9" s="390"/>
      <c r="M9" s="331">
        <f>M10+M14+M38</f>
        <v>144508670</v>
      </c>
      <c r="N9" s="331">
        <f t="shared" ref="N9:Q9" si="0">N10+N14+N38</f>
        <v>157971531.80000001</v>
      </c>
      <c r="O9" s="331">
        <f t="shared" si="0"/>
        <v>46166484.779999994</v>
      </c>
      <c r="P9" s="331">
        <f t="shared" si="0"/>
        <v>46166484.779999994</v>
      </c>
      <c r="Q9" s="331">
        <f t="shared" si="0"/>
        <v>46166484.779999994</v>
      </c>
      <c r="R9" s="344"/>
      <c r="S9" s="344"/>
      <c r="T9" s="344"/>
      <c r="U9" s="344"/>
    </row>
    <row r="10" spans="1:21" s="89" customFormat="1" ht="15" customHeight="1">
      <c r="A10" s="283"/>
      <c r="B10" s="283">
        <v>1</v>
      </c>
      <c r="C10" s="283"/>
      <c r="D10" s="283"/>
      <c r="E10" s="283"/>
      <c r="F10" s="371" t="s">
        <v>98</v>
      </c>
      <c r="G10" s="104"/>
      <c r="H10" s="349"/>
      <c r="I10" s="349"/>
      <c r="J10" s="390"/>
      <c r="K10" s="390"/>
      <c r="L10" s="390"/>
      <c r="M10" s="373">
        <f>M11</f>
        <v>400000</v>
      </c>
      <c r="N10" s="373">
        <f t="shared" ref="N10:Q12" si="1">N11</f>
        <v>400000</v>
      </c>
      <c r="O10" s="373">
        <f t="shared" si="1"/>
        <v>44909.4</v>
      </c>
      <c r="P10" s="373">
        <f t="shared" si="1"/>
        <v>44909.4</v>
      </c>
      <c r="Q10" s="373">
        <f t="shared" si="1"/>
        <v>44909.4</v>
      </c>
      <c r="R10" s="344"/>
      <c r="S10" s="344"/>
      <c r="T10" s="344"/>
      <c r="U10" s="344"/>
    </row>
    <row r="11" spans="1:21" s="89" customFormat="1" ht="15" customHeight="1">
      <c r="A11" s="104"/>
      <c r="B11" s="104"/>
      <c r="C11" s="283">
        <v>2</v>
      </c>
      <c r="D11" s="283"/>
      <c r="E11" s="283"/>
      <c r="F11" s="371" t="s">
        <v>99</v>
      </c>
      <c r="G11" s="104"/>
      <c r="H11" s="390"/>
      <c r="I11" s="390"/>
      <c r="J11" s="390"/>
      <c r="K11" s="336"/>
      <c r="L11" s="336"/>
      <c r="M11" s="333">
        <f>M12</f>
        <v>400000</v>
      </c>
      <c r="N11" s="333">
        <f t="shared" si="1"/>
        <v>400000</v>
      </c>
      <c r="O11" s="333">
        <f t="shared" si="1"/>
        <v>44909.4</v>
      </c>
      <c r="P11" s="333">
        <f t="shared" si="1"/>
        <v>44909.4</v>
      </c>
      <c r="Q11" s="333">
        <f t="shared" si="1"/>
        <v>44909.4</v>
      </c>
      <c r="R11" s="374"/>
      <c r="S11" s="374"/>
      <c r="T11" s="374"/>
      <c r="U11" s="374"/>
    </row>
    <row r="12" spans="1:21" s="89" customFormat="1" ht="12">
      <c r="A12" s="104"/>
      <c r="B12" s="104"/>
      <c r="C12" s="104"/>
      <c r="D12" s="283">
        <v>4</v>
      </c>
      <c r="E12" s="283"/>
      <c r="F12" s="371" t="s">
        <v>100</v>
      </c>
      <c r="G12" s="104"/>
      <c r="H12" s="390"/>
      <c r="I12" s="390"/>
      <c r="J12" s="390"/>
      <c r="K12" s="336"/>
      <c r="L12" s="336"/>
      <c r="M12" s="333">
        <f>M13</f>
        <v>400000</v>
      </c>
      <c r="N12" s="333">
        <f t="shared" si="1"/>
        <v>400000</v>
      </c>
      <c r="O12" s="333">
        <f t="shared" si="1"/>
        <v>44909.4</v>
      </c>
      <c r="P12" s="333">
        <f t="shared" si="1"/>
        <v>44909.4</v>
      </c>
      <c r="Q12" s="333">
        <f t="shared" si="1"/>
        <v>44909.4</v>
      </c>
      <c r="R12" s="374"/>
      <c r="S12" s="374"/>
      <c r="T12" s="374"/>
      <c r="U12" s="374"/>
    </row>
    <row r="13" spans="1:21" s="89" customFormat="1" ht="24">
      <c r="A13" s="104"/>
      <c r="B13" s="104"/>
      <c r="C13" s="104"/>
      <c r="D13" s="104"/>
      <c r="E13" s="283">
        <v>201</v>
      </c>
      <c r="F13" s="371" t="s">
        <v>102</v>
      </c>
      <c r="G13" s="283" t="s">
        <v>103</v>
      </c>
      <c r="H13" s="390">
        <v>4</v>
      </c>
      <c r="I13" s="349">
        <v>4</v>
      </c>
      <c r="J13" s="349">
        <v>2</v>
      </c>
      <c r="K13" s="390">
        <f>IFERROR(J13/H13*100,0)</f>
        <v>50</v>
      </c>
      <c r="L13" s="390">
        <f>IFERROR(J13/I13*100,0)</f>
        <v>50</v>
      </c>
      <c r="M13" s="333">
        <v>400000</v>
      </c>
      <c r="N13" s="333">
        <v>400000</v>
      </c>
      <c r="O13" s="333">
        <v>44909.4</v>
      </c>
      <c r="P13" s="333">
        <v>44909.4</v>
      </c>
      <c r="Q13" s="333">
        <v>44909.4</v>
      </c>
      <c r="R13" s="373">
        <f>IFERROR(O13/M13*100,0)</f>
        <v>11.227349999999999</v>
      </c>
      <c r="S13" s="373">
        <f>IFERROR(O13/N13*100,0)</f>
        <v>11.227349999999999</v>
      </c>
      <c r="T13" s="373">
        <f>IFERROR(P13/M13*100,0)</f>
        <v>11.227349999999999</v>
      </c>
      <c r="U13" s="373">
        <f>IFERROR(P13/N13*100,0)</f>
        <v>11.227349999999999</v>
      </c>
    </row>
    <row r="14" spans="1:21" s="89" customFormat="1" ht="15" customHeight="1">
      <c r="A14" s="104"/>
      <c r="B14" s="104">
        <v>2</v>
      </c>
      <c r="C14" s="104"/>
      <c r="D14" s="104"/>
      <c r="E14" s="283"/>
      <c r="F14" s="371" t="s">
        <v>104</v>
      </c>
      <c r="G14" s="371"/>
      <c r="H14" s="390"/>
      <c r="I14" s="349"/>
      <c r="J14" s="349"/>
      <c r="K14" s="390"/>
      <c r="L14" s="390"/>
      <c r="M14" s="373">
        <f>M15+M18+M21+M28+M32</f>
        <v>143758670</v>
      </c>
      <c r="N14" s="373">
        <f t="shared" ref="N14:Q14" si="2">N15+N18+N21+N28+N32</f>
        <v>157393233.80000001</v>
      </c>
      <c r="O14" s="373">
        <f t="shared" si="2"/>
        <v>46121575.379999995</v>
      </c>
      <c r="P14" s="373">
        <f t="shared" si="2"/>
        <v>46121575.379999995</v>
      </c>
      <c r="Q14" s="373">
        <f t="shared" si="2"/>
        <v>46121575.379999995</v>
      </c>
      <c r="R14" s="373"/>
      <c r="S14" s="373"/>
      <c r="T14" s="373"/>
      <c r="U14" s="373"/>
    </row>
    <row r="15" spans="1:21" s="89" customFormat="1" ht="24">
      <c r="A15" s="104"/>
      <c r="B15" s="104"/>
      <c r="C15" s="104">
        <v>2</v>
      </c>
      <c r="D15" s="104"/>
      <c r="E15" s="283"/>
      <c r="F15" s="371" t="s">
        <v>105</v>
      </c>
      <c r="G15" s="371"/>
      <c r="H15" s="390"/>
      <c r="I15" s="349"/>
      <c r="J15" s="349"/>
      <c r="K15" s="390"/>
      <c r="L15" s="390"/>
      <c r="M15" s="333">
        <f>M16</f>
        <v>100000</v>
      </c>
      <c r="N15" s="333">
        <f t="shared" ref="N15:Q15" si="3">N16</f>
        <v>100000</v>
      </c>
      <c r="O15" s="333">
        <f t="shared" si="3"/>
        <v>0</v>
      </c>
      <c r="P15" s="333">
        <f t="shared" si="3"/>
        <v>0</v>
      </c>
      <c r="Q15" s="333">
        <f t="shared" si="3"/>
        <v>0</v>
      </c>
      <c r="R15" s="373"/>
      <c r="S15" s="373"/>
      <c r="T15" s="373"/>
      <c r="U15" s="373"/>
    </row>
    <row r="16" spans="1:21" s="89" customFormat="1" ht="15" customHeight="1">
      <c r="A16" s="104"/>
      <c r="B16" s="104"/>
      <c r="C16" s="104"/>
      <c r="D16" s="104">
        <v>6</v>
      </c>
      <c r="E16" s="283"/>
      <c r="F16" s="371" t="s">
        <v>106</v>
      </c>
      <c r="G16" s="371"/>
      <c r="H16" s="390"/>
      <c r="I16" s="349"/>
      <c r="J16" s="393" t="s">
        <v>101</v>
      </c>
      <c r="K16" s="390"/>
      <c r="L16" s="390"/>
      <c r="M16" s="333">
        <f>M17</f>
        <v>100000</v>
      </c>
      <c r="N16" s="333">
        <f>N17</f>
        <v>100000</v>
      </c>
      <c r="O16" s="333">
        <f t="shared" ref="O16:Q16" si="4">O17</f>
        <v>0</v>
      </c>
      <c r="P16" s="333">
        <f t="shared" si="4"/>
        <v>0</v>
      </c>
      <c r="Q16" s="333">
        <f t="shared" si="4"/>
        <v>0</v>
      </c>
      <c r="R16" s="373"/>
      <c r="S16" s="373"/>
      <c r="T16" s="373"/>
      <c r="U16" s="373"/>
    </row>
    <row r="17" spans="1:21" s="89" customFormat="1" ht="15" customHeight="1">
      <c r="A17" s="104"/>
      <c r="B17" s="104"/>
      <c r="C17" s="104"/>
      <c r="D17" s="104"/>
      <c r="E17" s="283">
        <v>203</v>
      </c>
      <c r="F17" s="371" t="s">
        <v>107</v>
      </c>
      <c r="G17" s="371" t="s">
        <v>44</v>
      </c>
      <c r="H17" s="390">
        <v>1400</v>
      </c>
      <c r="I17" s="349">
        <v>1400</v>
      </c>
      <c r="J17" s="349">
        <v>2114</v>
      </c>
      <c r="K17" s="390">
        <f t="shared" ref="K17:K77" si="5">IFERROR(J17/H17*100,0)</f>
        <v>151</v>
      </c>
      <c r="L17" s="390">
        <f t="shared" ref="L17:L77" si="6">IFERROR(J17/I17*100,0)</f>
        <v>151</v>
      </c>
      <c r="M17" s="333">
        <v>100000</v>
      </c>
      <c r="N17" s="333">
        <v>100000</v>
      </c>
      <c r="O17" s="333">
        <v>0</v>
      </c>
      <c r="P17" s="333">
        <v>0</v>
      </c>
      <c r="Q17" s="333">
        <v>0</v>
      </c>
      <c r="R17" s="373">
        <f t="shared" ref="R17:R47" si="7">IFERROR(O17/M17*100,0)</f>
        <v>0</v>
      </c>
      <c r="S17" s="373">
        <f t="shared" ref="S17:S47" si="8">IFERROR(O17/N17*100,0)</f>
        <v>0</v>
      </c>
      <c r="T17" s="373">
        <f t="shared" ref="T17:T47" si="9">IFERROR(P17/M17*100,0)</f>
        <v>0</v>
      </c>
      <c r="U17" s="373">
        <f t="shared" ref="U17:U47" si="10">IFERROR(P17/N17*100,0)</f>
        <v>0</v>
      </c>
    </row>
    <row r="18" spans="1:21" s="89" customFormat="1" ht="15" customHeight="1">
      <c r="A18" s="104"/>
      <c r="B18" s="104"/>
      <c r="C18" s="104">
        <v>3</v>
      </c>
      <c r="D18" s="104"/>
      <c r="E18" s="283"/>
      <c r="F18" s="371" t="s">
        <v>812</v>
      </c>
      <c r="G18" s="371"/>
      <c r="H18" s="390"/>
      <c r="I18" s="349"/>
      <c r="J18" s="349"/>
      <c r="K18" s="390"/>
      <c r="L18" s="390"/>
      <c r="M18" s="333">
        <f>M19</f>
        <v>0</v>
      </c>
      <c r="N18" s="333">
        <f t="shared" ref="N18:Q19" si="11">N19</f>
        <v>4550000</v>
      </c>
      <c r="O18" s="333">
        <f t="shared" si="11"/>
        <v>551081.94999999995</v>
      </c>
      <c r="P18" s="333">
        <f t="shared" si="11"/>
        <v>551081.94999999995</v>
      </c>
      <c r="Q18" s="333">
        <f t="shared" si="11"/>
        <v>551081.94999999995</v>
      </c>
      <c r="R18" s="373"/>
      <c r="S18" s="373"/>
      <c r="T18" s="373"/>
      <c r="U18" s="373"/>
    </row>
    <row r="19" spans="1:21" s="89" customFormat="1" ht="22.5" customHeight="1">
      <c r="A19" s="104"/>
      <c r="B19" s="104"/>
      <c r="C19" s="104"/>
      <c r="D19" s="104">
        <v>3</v>
      </c>
      <c r="E19" s="283"/>
      <c r="F19" s="371" t="s">
        <v>813</v>
      </c>
      <c r="G19" s="371"/>
      <c r="H19" s="390"/>
      <c r="I19" s="349"/>
      <c r="J19" s="349"/>
      <c r="K19" s="390"/>
      <c r="L19" s="390"/>
      <c r="M19" s="333">
        <f>M20</f>
        <v>0</v>
      </c>
      <c r="N19" s="333">
        <f t="shared" si="11"/>
        <v>4550000</v>
      </c>
      <c r="O19" s="333">
        <f t="shared" si="11"/>
        <v>551081.94999999995</v>
      </c>
      <c r="P19" s="333">
        <f t="shared" si="11"/>
        <v>551081.94999999995</v>
      </c>
      <c r="Q19" s="333">
        <f t="shared" si="11"/>
        <v>551081.94999999995</v>
      </c>
      <c r="R19" s="373"/>
      <c r="S19" s="373"/>
      <c r="T19" s="373"/>
      <c r="U19" s="373"/>
    </row>
    <row r="20" spans="1:21" s="89" customFormat="1" ht="36">
      <c r="A20" s="104"/>
      <c r="B20" s="104"/>
      <c r="C20" s="104"/>
      <c r="D20" s="104"/>
      <c r="E20" s="283">
        <v>207</v>
      </c>
      <c r="F20" s="371" t="s">
        <v>184</v>
      </c>
      <c r="G20" s="375" t="s">
        <v>49</v>
      </c>
      <c r="H20" s="390">
        <v>0</v>
      </c>
      <c r="I20" s="393">
        <v>1</v>
      </c>
      <c r="J20" s="349">
        <v>1</v>
      </c>
      <c r="K20" s="390">
        <f t="shared" si="5"/>
        <v>0</v>
      </c>
      <c r="L20" s="390">
        <f t="shared" si="6"/>
        <v>100</v>
      </c>
      <c r="M20" s="333">
        <v>0</v>
      </c>
      <c r="N20" s="333">
        <v>4550000</v>
      </c>
      <c r="O20" s="333">
        <v>551081.94999999995</v>
      </c>
      <c r="P20" s="333">
        <v>551081.94999999995</v>
      </c>
      <c r="Q20" s="333">
        <v>551081.94999999995</v>
      </c>
      <c r="R20" s="373">
        <f t="shared" si="7"/>
        <v>0</v>
      </c>
      <c r="S20" s="373">
        <f t="shared" si="8"/>
        <v>12.111691208791207</v>
      </c>
      <c r="T20" s="373">
        <f t="shared" si="9"/>
        <v>0</v>
      </c>
      <c r="U20" s="373">
        <f t="shared" si="10"/>
        <v>12.111691208791207</v>
      </c>
    </row>
    <row r="21" spans="1:21" s="89" customFormat="1" ht="36">
      <c r="A21" s="104"/>
      <c r="B21" s="104"/>
      <c r="C21" s="104">
        <v>4</v>
      </c>
      <c r="D21" s="104"/>
      <c r="E21" s="283"/>
      <c r="F21" s="371" t="s">
        <v>108</v>
      </c>
      <c r="G21" s="371"/>
      <c r="H21" s="390"/>
      <c r="I21" s="349"/>
      <c r="J21" s="349"/>
      <c r="K21" s="390"/>
      <c r="L21" s="390"/>
      <c r="M21" s="333">
        <f>M22+M25</f>
        <v>27720906</v>
      </c>
      <c r="N21" s="333">
        <f t="shared" ref="N21:Q21" si="12">N22+N25</f>
        <v>34320906</v>
      </c>
      <c r="O21" s="333">
        <f t="shared" si="12"/>
        <v>12207709.140000001</v>
      </c>
      <c r="P21" s="333">
        <f t="shared" si="12"/>
        <v>12207709.140000001</v>
      </c>
      <c r="Q21" s="333">
        <f t="shared" si="12"/>
        <v>12207709.140000001</v>
      </c>
      <c r="R21" s="373"/>
      <c r="S21" s="373"/>
      <c r="T21" s="373"/>
      <c r="U21" s="373"/>
    </row>
    <row r="22" spans="1:21" s="89" customFormat="1" ht="15" customHeight="1">
      <c r="A22" s="104"/>
      <c r="B22" s="104"/>
      <c r="C22" s="104"/>
      <c r="D22" s="104">
        <v>1</v>
      </c>
      <c r="E22" s="283"/>
      <c r="F22" s="371" t="s">
        <v>109</v>
      </c>
      <c r="G22" s="371"/>
      <c r="H22" s="390"/>
      <c r="I22" s="349"/>
      <c r="J22" s="349"/>
      <c r="K22" s="390"/>
      <c r="L22" s="390"/>
      <c r="M22" s="333">
        <f>M23+M24</f>
        <v>4925983</v>
      </c>
      <c r="N22" s="333">
        <f t="shared" ref="N22:Q22" si="13">N23+N24</f>
        <v>8775983</v>
      </c>
      <c r="O22" s="333">
        <f t="shared" si="13"/>
        <v>2354522.31</v>
      </c>
      <c r="P22" s="333">
        <f t="shared" si="13"/>
        <v>2354522.31</v>
      </c>
      <c r="Q22" s="333">
        <f t="shared" si="13"/>
        <v>2354522.31</v>
      </c>
      <c r="R22" s="373"/>
      <c r="S22" s="373"/>
      <c r="T22" s="373"/>
      <c r="U22" s="373"/>
    </row>
    <row r="23" spans="1:21" s="89" customFormat="1" ht="24">
      <c r="A23" s="104"/>
      <c r="B23" s="104"/>
      <c r="C23" s="104"/>
      <c r="D23" s="104"/>
      <c r="E23" s="283">
        <v>211</v>
      </c>
      <c r="F23" s="371" t="s">
        <v>45</v>
      </c>
      <c r="G23" s="371" t="s">
        <v>46</v>
      </c>
      <c r="H23" s="390">
        <v>240</v>
      </c>
      <c r="I23" s="349">
        <v>240</v>
      </c>
      <c r="J23" s="349">
        <v>436</v>
      </c>
      <c r="K23" s="390">
        <f t="shared" si="5"/>
        <v>181.66666666666666</v>
      </c>
      <c r="L23" s="390">
        <f t="shared" si="6"/>
        <v>181.66666666666666</v>
      </c>
      <c r="M23" s="333">
        <v>4101444</v>
      </c>
      <c r="N23" s="333">
        <v>4101444</v>
      </c>
      <c r="O23" s="333">
        <v>272561.60000000003</v>
      </c>
      <c r="P23" s="333">
        <v>272561.60000000003</v>
      </c>
      <c r="Q23" s="333">
        <v>272561.60000000003</v>
      </c>
      <c r="R23" s="373">
        <f t="shared" si="7"/>
        <v>6.6455033885626635</v>
      </c>
      <c r="S23" s="373">
        <f t="shared" si="8"/>
        <v>6.6455033885626635</v>
      </c>
      <c r="T23" s="373">
        <f t="shared" si="9"/>
        <v>6.6455033885626635</v>
      </c>
      <c r="U23" s="373">
        <f t="shared" si="10"/>
        <v>6.6455033885626635</v>
      </c>
    </row>
    <row r="24" spans="1:21" s="89" customFormat="1" ht="36">
      <c r="A24" s="104"/>
      <c r="B24" s="104"/>
      <c r="C24" s="104"/>
      <c r="D24" s="104"/>
      <c r="E24" s="283">
        <v>212</v>
      </c>
      <c r="F24" s="371" t="s">
        <v>110</v>
      </c>
      <c r="G24" s="371" t="s">
        <v>49</v>
      </c>
      <c r="H24" s="390">
        <v>0</v>
      </c>
      <c r="I24" s="349">
        <v>3</v>
      </c>
      <c r="J24" s="349">
        <v>3</v>
      </c>
      <c r="K24" s="390">
        <f>IFERROR(J24/H24*100,0)</f>
        <v>0</v>
      </c>
      <c r="L24" s="390">
        <f t="shared" si="6"/>
        <v>100</v>
      </c>
      <c r="M24" s="333">
        <v>824539</v>
      </c>
      <c r="N24" s="333">
        <v>4674539</v>
      </c>
      <c r="O24" s="333">
        <v>2081960.7100000002</v>
      </c>
      <c r="P24" s="333">
        <v>2081960.7100000002</v>
      </c>
      <c r="Q24" s="333">
        <v>2081960.7100000002</v>
      </c>
      <c r="R24" s="373">
        <f t="shared" si="7"/>
        <v>252.49996786082895</v>
      </c>
      <c r="S24" s="373">
        <f t="shared" si="8"/>
        <v>44.53831083664079</v>
      </c>
      <c r="T24" s="373">
        <f t="shared" si="9"/>
        <v>252.49996786082895</v>
      </c>
      <c r="U24" s="373">
        <f t="shared" si="10"/>
        <v>44.53831083664079</v>
      </c>
    </row>
    <row r="25" spans="1:21" s="89" customFormat="1" ht="15" customHeight="1">
      <c r="A25" s="104"/>
      <c r="B25" s="104"/>
      <c r="C25" s="104"/>
      <c r="D25" s="104">
        <v>2</v>
      </c>
      <c r="E25" s="283"/>
      <c r="F25" s="371" t="s">
        <v>111</v>
      </c>
      <c r="G25" s="104"/>
      <c r="H25" s="390"/>
      <c r="I25" s="349"/>
      <c r="J25" s="349"/>
      <c r="K25" s="390"/>
      <c r="L25" s="390"/>
      <c r="M25" s="333">
        <f>M26+M27</f>
        <v>22794923</v>
      </c>
      <c r="N25" s="333">
        <f t="shared" ref="N25:Q25" si="14">N26+N27</f>
        <v>25544923</v>
      </c>
      <c r="O25" s="333">
        <f t="shared" si="14"/>
        <v>9853186.8300000001</v>
      </c>
      <c r="P25" s="333">
        <f t="shared" si="14"/>
        <v>9853186.8300000001</v>
      </c>
      <c r="Q25" s="333">
        <f t="shared" si="14"/>
        <v>9853186.8300000001</v>
      </c>
      <c r="R25" s="373"/>
      <c r="S25" s="373"/>
      <c r="T25" s="373"/>
      <c r="U25" s="373"/>
    </row>
    <row r="26" spans="1:21" s="89" customFormat="1" ht="48">
      <c r="A26" s="104"/>
      <c r="B26" s="104"/>
      <c r="C26" s="104"/>
      <c r="D26" s="104"/>
      <c r="E26" s="283">
        <v>214</v>
      </c>
      <c r="F26" s="371" t="s">
        <v>186</v>
      </c>
      <c r="G26" s="104" t="s">
        <v>49</v>
      </c>
      <c r="H26" s="390">
        <v>0</v>
      </c>
      <c r="I26" s="349">
        <v>1</v>
      </c>
      <c r="J26" s="349">
        <v>0</v>
      </c>
      <c r="K26" s="390">
        <f t="shared" si="5"/>
        <v>0</v>
      </c>
      <c r="L26" s="390">
        <f t="shared" si="6"/>
        <v>0</v>
      </c>
      <c r="M26" s="333">
        <v>0</v>
      </c>
      <c r="N26" s="333">
        <v>2750000</v>
      </c>
      <c r="O26" s="333">
        <v>2341342.0299999998</v>
      </c>
      <c r="P26" s="333">
        <v>2341342.0299999998</v>
      </c>
      <c r="Q26" s="333">
        <v>2341342.0299999998</v>
      </c>
      <c r="R26" s="373">
        <f t="shared" si="7"/>
        <v>0</v>
      </c>
      <c r="S26" s="373">
        <f t="shared" si="8"/>
        <v>85.139710181818174</v>
      </c>
      <c r="T26" s="373">
        <f t="shared" si="9"/>
        <v>0</v>
      </c>
      <c r="U26" s="373">
        <f t="shared" si="10"/>
        <v>85.139710181818174</v>
      </c>
    </row>
    <row r="27" spans="1:21" s="89" customFormat="1" ht="24">
      <c r="A27" s="104"/>
      <c r="B27" s="104"/>
      <c r="C27" s="104"/>
      <c r="D27" s="104"/>
      <c r="E27" s="283">
        <v>215</v>
      </c>
      <c r="F27" s="371" t="s">
        <v>47</v>
      </c>
      <c r="G27" s="371" t="s">
        <v>46</v>
      </c>
      <c r="H27" s="390">
        <v>600</v>
      </c>
      <c r="I27" s="349">
        <v>600</v>
      </c>
      <c r="J27" s="349">
        <v>421</v>
      </c>
      <c r="K27" s="390">
        <f t="shared" si="5"/>
        <v>70.166666666666671</v>
      </c>
      <c r="L27" s="390">
        <f t="shared" si="6"/>
        <v>70.166666666666671</v>
      </c>
      <c r="M27" s="333">
        <v>22794923</v>
      </c>
      <c r="N27" s="333">
        <v>22794923</v>
      </c>
      <c r="O27" s="333">
        <v>7511844.7999999998</v>
      </c>
      <c r="P27" s="333">
        <v>7511844.7999999998</v>
      </c>
      <c r="Q27" s="333">
        <v>7511844.7999999998</v>
      </c>
      <c r="R27" s="373">
        <f t="shared" si="7"/>
        <v>32.954025771440421</v>
      </c>
      <c r="S27" s="373">
        <f t="shared" si="8"/>
        <v>32.954025771440421</v>
      </c>
      <c r="T27" s="373">
        <f t="shared" si="9"/>
        <v>32.954025771440421</v>
      </c>
      <c r="U27" s="373">
        <f t="shared" si="10"/>
        <v>32.954025771440421</v>
      </c>
    </row>
    <row r="28" spans="1:21" s="89" customFormat="1" ht="15" customHeight="1">
      <c r="A28" s="104"/>
      <c r="B28" s="104"/>
      <c r="C28" s="104">
        <v>5</v>
      </c>
      <c r="D28" s="104"/>
      <c r="E28" s="283"/>
      <c r="F28" s="371" t="s">
        <v>112</v>
      </c>
      <c r="G28" s="371"/>
      <c r="H28" s="394"/>
      <c r="I28" s="349"/>
      <c r="J28" s="395"/>
      <c r="K28" s="390"/>
      <c r="L28" s="390"/>
      <c r="M28" s="333">
        <f>M29</f>
        <v>30032298</v>
      </c>
      <c r="N28" s="333">
        <f t="shared" ref="N28:Q28" si="15">N29</f>
        <v>30032298</v>
      </c>
      <c r="O28" s="333">
        <f t="shared" si="15"/>
        <v>5535523.4499999993</v>
      </c>
      <c r="P28" s="333">
        <f t="shared" si="15"/>
        <v>5535523.4499999993</v>
      </c>
      <c r="Q28" s="333">
        <f t="shared" si="15"/>
        <v>5535523.4499999993</v>
      </c>
      <c r="R28" s="373"/>
      <c r="S28" s="373"/>
      <c r="T28" s="373"/>
      <c r="U28" s="373"/>
    </row>
    <row r="29" spans="1:21" s="89" customFormat="1" ht="15" customHeight="1">
      <c r="A29" s="104"/>
      <c r="B29" s="104"/>
      <c r="C29" s="104"/>
      <c r="D29" s="104">
        <v>1</v>
      </c>
      <c r="E29" s="283"/>
      <c r="F29" s="371" t="s">
        <v>113</v>
      </c>
      <c r="G29" s="371"/>
      <c r="H29" s="390"/>
      <c r="I29" s="349"/>
      <c r="J29" s="349"/>
      <c r="K29" s="390"/>
      <c r="L29" s="390"/>
      <c r="M29" s="333">
        <f>M30+M31</f>
        <v>30032298</v>
      </c>
      <c r="N29" s="333">
        <f t="shared" ref="N29:Q29" si="16">N30+N31</f>
        <v>30032298</v>
      </c>
      <c r="O29" s="333">
        <f t="shared" si="16"/>
        <v>5535523.4499999993</v>
      </c>
      <c r="P29" s="333">
        <f t="shared" si="16"/>
        <v>5535523.4499999993</v>
      </c>
      <c r="Q29" s="333">
        <f t="shared" si="16"/>
        <v>5535523.4499999993</v>
      </c>
      <c r="R29" s="373"/>
      <c r="S29" s="373"/>
      <c r="T29" s="373"/>
      <c r="U29" s="373"/>
    </row>
    <row r="30" spans="1:21" s="89" customFormat="1" ht="15" customHeight="1">
      <c r="A30" s="104"/>
      <c r="B30" s="104"/>
      <c r="C30" s="104"/>
      <c r="D30" s="104"/>
      <c r="E30" s="283">
        <v>216</v>
      </c>
      <c r="F30" s="371" t="s">
        <v>114</v>
      </c>
      <c r="G30" s="371" t="s">
        <v>115</v>
      </c>
      <c r="H30" s="390">
        <v>260</v>
      </c>
      <c r="I30" s="349">
        <v>260</v>
      </c>
      <c r="J30" s="349">
        <v>260</v>
      </c>
      <c r="K30" s="390">
        <f t="shared" si="5"/>
        <v>100</v>
      </c>
      <c r="L30" s="390">
        <f t="shared" si="6"/>
        <v>100</v>
      </c>
      <c r="M30" s="376">
        <v>800000</v>
      </c>
      <c r="N30" s="333">
        <v>800000</v>
      </c>
      <c r="O30" s="333">
        <v>86165</v>
      </c>
      <c r="P30" s="333">
        <v>86165</v>
      </c>
      <c r="Q30" s="333">
        <v>86165</v>
      </c>
      <c r="R30" s="373">
        <f t="shared" si="7"/>
        <v>10.770625000000001</v>
      </c>
      <c r="S30" s="373">
        <f t="shared" si="8"/>
        <v>10.770625000000001</v>
      </c>
      <c r="T30" s="373">
        <f t="shared" si="9"/>
        <v>10.770625000000001</v>
      </c>
      <c r="U30" s="373">
        <f t="shared" si="10"/>
        <v>10.770625000000001</v>
      </c>
    </row>
    <row r="31" spans="1:21" s="89" customFormat="1" ht="60">
      <c r="A31" s="104"/>
      <c r="B31" s="104"/>
      <c r="C31" s="104"/>
      <c r="D31" s="104"/>
      <c r="E31" s="283">
        <v>218</v>
      </c>
      <c r="F31" s="371" t="s">
        <v>48</v>
      </c>
      <c r="G31" s="371" t="s">
        <v>49</v>
      </c>
      <c r="H31" s="390">
        <v>10</v>
      </c>
      <c r="I31" s="349">
        <v>10</v>
      </c>
      <c r="J31" s="349">
        <v>13</v>
      </c>
      <c r="K31" s="390">
        <f t="shared" si="5"/>
        <v>130</v>
      </c>
      <c r="L31" s="390">
        <f t="shared" si="6"/>
        <v>130</v>
      </c>
      <c r="M31" s="376">
        <v>29232298</v>
      </c>
      <c r="N31" s="333">
        <v>29232298</v>
      </c>
      <c r="O31" s="333">
        <v>5449358.4499999993</v>
      </c>
      <c r="P31" s="333">
        <v>5449358.4499999993</v>
      </c>
      <c r="Q31" s="333">
        <v>5449358.4499999993</v>
      </c>
      <c r="R31" s="373">
        <f t="shared" si="7"/>
        <v>18.64156711182952</v>
      </c>
      <c r="S31" s="373">
        <f t="shared" si="8"/>
        <v>18.64156711182952</v>
      </c>
      <c r="T31" s="373">
        <f t="shared" si="9"/>
        <v>18.64156711182952</v>
      </c>
      <c r="U31" s="373">
        <f t="shared" si="10"/>
        <v>18.64156711182952</v>
      </c>
    </row>
    <row r="32" spans="1:21" s="89" customFormat="1" ht="15" customHeight="1">
      <c r="A32" s="104"/>
      <c r="B32" s="104"/>
      <c r="C32" s="104">
        <v>6</v>
      </c>
      <c r="D32" s="104"/>
      <c r="E32" s="283"/>
      <c r="F32" s="371" t="s">
        <v>116</v>
      </c>
      <c r="G32" s="371"/>
      <c r="H32" s="390"/>
      <c r="I32" s="349"/>
      <c r="J32" s="349"/>
      <c r="K32" s="390"/>
      <c r="L32" s="390"/>
      <c r="M32" s="333">
        <f>M33</f>
        <v>85905466</v>
      </c>
      <c r="N32" s="333">
        <f t="shared" ref="N32:Q32" si="17">N33</f>
        <v>88390029.799999997</v>
      </c>
      <c r="O32" s="333">
        <f t="shared" si="17"/>
        <v>27827260.839999996</v>
      </c>
      <c r="P32" s="333">
        <f t="shared" si="17"/>
        <v>27827260.839999996</v>
      </c>
      <c r="Q32" s="333">
        <f t="shared" si="17"/>
        <v>27827260.839999996</v>
      </c>
      <c r="R32" s="373"/>
      <c r="S32" s="373"/>
      <c r="T32" s="373"/>
      <c r="U32" s="373"/>
    </row>
    <row r="33" spans="1:21" s="89" customFormat="1" ht="24">
      <c r="A33" s="104"/>
      <c r="B33" s="104"/>
      <c r="C33" s="104"/>
      <c r="D33" s="104">
        <v>9</v>
      </c>
      <c r="E33" s="283"/>
      <c r="F33" s="371" t="s">
        <v>117</v>
      </c>
      <c r="G33" s="371"/>
      <c r="H33" s="390"/>
      <c r="I33" s="349"/>
      <c r="J33" s="349"/>
      <c r="K33" s="390"/>
      <c r="L33" s="390"/>
      <c r="M33" s="333">
        <f>M34+M35+M36+M37</f>
        <v>85905466</v>
      </c>
      <c r="N33" s="333">
        <f t="shared" ref="N33:Q33" si="18">N34+N35+N36+N37</f>
        <v>88390029.799999997</v>
      </c>
      <c r="O33" s="333">
        <f t="shared" si="18"/>
        <v>27827260.839999996</v>
      </c>
      <c r="P33" s="333">
        <f t="shared" si="18"/>
        <v>27827260.839999996</v>
      </c>
      <c r="Q33" s="333">
        <f t="shared" si="18"/>
        <v>27827260.839999996</v>
      </c>
      <c r="R33" s="373"/>
      <c r="S33" s="373"/>
      <c r="T33" s="373"/>
      <c r="U33" s="373"/>
    </row>
    <row r="34" spans="1:21" s="89" customFormat="1" ht="36">
      <c r="A34" s="284"/>
      <c r="B34" s="284"/>
      <c r="C34" s="284"/>
      <c r="D34" s="284"/>
      <c r="E34" s="377">
        <v>227</v>
      </c>
      <c r="F34" s="481" t="s">
        <v>187</v>
      </c>
      <c r="G34" s="481" t="s">
        <v>49</v>
      </c>
      <c r="H34" s="391">
        <v>0</v>
      </c>
      <c r="I34" s="396">
        <v>1</v>
      </c>
      <c r="J34" s="396">
        <v>1</v>
      </c>
      <c r="K34" s="391">
        <f t="shared" si="5"/>
        <v>0</v>
      </c>
      <c r="L34" s="391">
        <f t="shared" si="6"/>
        <v>100</v>
      </c>
      <c r="M34" s="338">
        <v>0</v>
      </c>
      <c r="N34" s="338">
        <v>1734563.8</v>
      </c>
      <c r="O34" s="338">
        <v>4426.6099999999997</v>
      </c>
      <c r="P34" s="338">
        <v>4426.6099999999997</v>
      </c>
      <c r="Q34" s="338">
        <v>4426.6099999999997</v>
      </c>
      <c r="R34" s="379">
        <f t="shared" si="7"/>
        <v>0</v>
      </c>
      <c r="S34" s="379">
        <f t="shared" si="8"/>
        <v>0.25520018346975759</v>
      </c>
      <c r="T34" s="379">
        <f t="shared" si="9"/>
        <v>0</v>
      </c>
      <c r="U34" s="379">
        <f t="shared" si="10"/>
        <v>0.25520018346975759</v>
      </c>
    </row>
    <row r="35" spans="1:21" s="89" customFormat="1" ht="60">
      <c r="A35" s="104"/>
      <c r="B35" s="104"/>
      <c r="C35" s="104"/>
      <c r="D35" s="104"/>
      <c r="E35" s="283">
        <v>228</v>
      </c>
      <c r="F35" s="371" t="s">
        <v>118</v>
      </c>
      <c r="G35" s="371" t="s">
        <v>49</v>
      </c>
      <c r="H35" s="390">
        <v>2</v>
      </c>
      <c r="I35" s="349">
        <f>2+2</f>
        <v>4</v>
      </c>
      <c r="J35" s="349">
        <v>3</v>
      </c>
      <c r="K35" s="390">
        <f t="shared" si="5"/>
        <v>150</v>
      </c>
      <c r="L35" s="390">
        <f t="shared" si="6"/>
        <v>75</v>
      </c>
      <c r="M35" s="333">
        <v>1728143</v>
      </c>
      <c r="N35" s="333">
        <v>2478143</v>
      </c>
      <c r="O35" s="333">
        <v>686037.21</v>
      </c>
      <c r="P35" s="333">
        <v>686037.21</v>
      </c>
      <c r="Q35" s="333">
        <v>686037.21</v>
      </c>
      <c r="R35" s="373">
        <f t="shared" si="7"/>
        <v>39.697942242048256</v>
      </c>
      <c r="S35" s="373">
        <f t="shared" si="8"/>
        <v>27.683519877585756</v>
      </c>
      <c r="T35" s="373">
        <f t="shared" si="9"/>
        <v>39.697942242048256</v>
      </c>
      <c r="U35" s="373">
        <f t="shared" si="10"/>
        <v>27.683519877585756</v>
      </c>
    </row>
    <row r="36" spans="1:21" s="89" customFormat="1" ht="36">
      <c r="A36" s="104"/>
      <c r="B36" s="104"/>
      <c r="C36" s="104"/>
      <c r="D36" s="104"/>
      <c r="E36" s="283">
        <v>229</v>
      </c>
      <c r="F36" s="371" t="s">
        <v>119</v>
      </c>
      <c r="G36" s="371" t="s">
        <v>115</v>
      </c>
      <c r="H36" s="390">
        <v>360</v>
      </c>
      <c r="I36" s="349">
        <v>360</v>
      </c>
      <c r="J36" s="349">
        <v>963</v>
      </c>
      <c r="K36" s="390">
        <f t="shared" si="5"/>
        <v>267.5</v>
      </c>
      <c r="L36" s="390">
        <f t="shared" si="6"/>
        <v>267.5</v>
      </c>
      <c r="M36" s="333">
        <v>4925135</v>
      </c>
      <c r="N36" s="333">
        <v>4925135</v>
      </c>
      <c r="O36" s="333">
        <v>1934392.55</v>
      </c>
      <c r="P36" s="333">
        <v>1934392.55</v>
      </c>
      <c r="Q36" s="333">
        <v>1934392.55</v>
      </c>
      <c r="R36" s="373">
        <f t="shared" si="7"/>
        <v>39.275929492288029</v>
      </c>
      <c r="S36" s="373">
        <f t="shared" si="8"/>
        <v>39.275929492288029</v>
      </c>
      <c r="T36" s="373">
        <f t="shared" si="9"/>
        <v>39.275929492288029</v>
      </c>
      <c r="U36" s="373">
        <f t="shared" si="10"/>
        <v>39.275929492288029</v>
      </c>
    </row>
    <row r="37" spans="1:21" s="89" customFormat="1" ht="24">
      <c r="A37" s="104"/>
      <c r="B37" s="104"/>
      <c r="C37" s="104"/>
      <c r="D37" s="104"/>
      <c r="E37" s="283">
        <v>230</v>
      </c>
      <c r="F37" s="371" t="s">
        <v>50</v>
      </c>
      <c r="G37" s="371" t="s">
        <v>115</v>
      </c>
      <c r="H37" s="390">
        <v>6892</v>
      </c>
      <c r="I37" s="349">
        <v>6892</v>
      </c>
      <c r="J37" s="349">
        <v>18895</v>
      </c>
      <c r="K37" s="390">
        <f t="shared" si="5"/>
        <v>274.15844457341848</v>
      </c>
      <c r="L37" s="390">
        <f t="shared" si="6"/>
        <v>274.15844457341848</v>
      </c>
      <c r="M37" s="333">
        <v>79252188</v>
      </c>
      <c r="N37" s="333">
        <v>79252188</v>
      </c>
      <c r="O37" s="333">
        <v>25202404.469999995</v>
      </c>
      <c r="P37" s="333">
        <v>25202404.469999995</v>
      </c>
      <c r="Q37" s="333">
        <v>25202404.469999995</v>
      </c>
      <c r="R37" s="373">
        <f t="shared" si="7"/>
        <v>31.800263318913029</v>
      </c>
      <c r="S37" s="373">
        <f t="shared" si="8"/>
        <v>31.800263318913029</v>
      </c>
      <c r="T37" s="373">
        <f t="shared" si="9"/>
        <v>31.800263318913029</v>
      </c>
      <c r="U37" s="373">
        <f t="shared" si="10"/>
        <v>31.800263318913029</v>
      </c>
    </row>
    <row r="38" spans="1:21" s="89" customFormat="1" ht="15" customHeight="1">
      <c r="A38" s="104"/>
      <c r="B38" s="104">
        <v>3</v>
      </c>
      <c r="C38" s="104"/>
      <c r="D38" s="104"/>
      <c r="E38" s="283"/>
      <c r="F38" s="371" t="s">
        <v>120</v>
      </c>
      <c r="G38" s="371"/>
      <c r="H38" s="390"/>
      <c r="I38" s="349"/>
      <c r="J38" s="349"/>
      <c r="K38" s="390"/>
      <c r="L38" s="390"/>
      <c r="M38" s="333">
        <f>M39</f>
        <v>350000</v>
      </c>
      <c r="N38" s="333">
        <f t="shared" ref="N38:Q39" si="19">N39</f>
        <v>178298</v>
      </c>
      <c r="O38" s="333">
        <f t="shared" si="19"/>
        <v>0</v>
      </c>
      <c r="P38" s="333">
        <f t="shared" si="19"/>
        <v>0</v>
      </c>
      <c r="Q38" s="333">
        <f t="shared" si="19"/>
        <v>0</v>
      </c>
      <c r="R38" s="373"/>
      <c r="S38" s="373"/>
      <c r="T38" s="373"/>
      <c r="U38" s="373"/>
    </row>
    <row r="39" spans="1:21" s="89" customFormat="1" ht="36">
      <c r="A39" s="104"/>
      <c r="B39" s="104"/>
      <c r="C39" s="104">
        <v>1</v>
      </c>
      <c r="D39" s="104"/>
      <c r="E39" s="283"/>
      <c r="F39" s="371" t="s">
        <v>121</v>
      </c>
      <c r="G39" s="371"/>
      <c r="H39" s="390"/>
      <c r="I39" s="349"/>
      <c r="J39" s="349"/>
      <c r="K39" s="390"/>
      <c r="L39" s="390"/>
      <c r="M39" s="333">
        <f>M40</f>
        <v>350000</v>
      </c>
      <c r="N39" s="333">
        <f t="shared" si="19"/>
        <v>178298</v>
      </c>
      <c r="O39" s="333">
        <f t="shared" si="19"/>
        <v>0</v>
      </c>
      <c r="P39" s="333">
        <f t="shared" si="19"/>
        <v>0</v>
      </c>
      <c r="Q39" s="333">
        <f t="shared" si="19"/>
        <v>0</v>
      </c>
      <c r="R39" s="373"/>
      <c r="S39" s="373"/>
      <c r="T39" s="373"/>
      <c r="U39" s="373"/>
    </row>
    <row r="40" spans="1:21" s="89" customFormat="1" ht="21.75" customHeight="1">
      <c r="A40" s="104"/>
      <c r="B40" s="104"/>
      <c r="C40" s="104"/>
      <c r="D40" s="104">
        <v>2</v>
      </c>
      <c r="E40" s="283"/>
      <c r="F40" s="371" t="s">
        <v>122</v>
      </c>
      <c r="G40" s="371"/>
      <c r="H40" s="390"/>
      <c r="I40" s="349"/>
      <c r="J40" s="349"/>
      <c r="K40" s="390"/>
      <c r="L40" s="390"/>
      <c r="M40" s="333">
        <f>M41</f>
        <v>350000</v>
      </c>
      <c r="N40" s="333">
        <f>N41</f>
        <v>178298</v>
      </c>
      <c r="O40" s="333">
        <f t="shared" ref="O40:Q40" si="20">O41</f>
        <v>0</v>
      </c>
      <c r="P40" s="333">
        <f t="shared" si="20"/>
        <v>0</v>
      </c>
      <c r="Q40" s="333">
        <f t="shared" si="20"/>
        <v>0</v>
      </c>
      <c r="R40" s="373"/>
      <c r="S40" s="373"/>
      <c r="T40" s="373"/>
      <c r="U40" s="373"/>
    </row>
    <row r="41" spans="1:21" s="89" customFormat="1" ht="15" customHeight="1">
      <c r="A41" s="104"/>
      <c r="B41" s="104"/>
      <c r="C41" s="104"/>
      <c r="D41" s="104"/>
      <c r="E41" s="283">
        <v>232</v>
      </c>
      <c r="F41" s="380" t="s">
        <v>123</v>
      </c>
      <c r="G41" s="371" t="s">
        <v>115</v>
      </c>
      <c r="H41" s="390">
        <v>2000</v>
      </c>
      <c r="I41" s="349">
        <v>2000</v>
      </c>
      <c r="J41" s="349">
        <v>2190</v>
      </c>
      <c r="K41" s="390">
        <f t="shared" si="5"/>
        <v>109.5</v>
      </c>
      <c r="L41" s="390">
        <f t="shared" si="6"/>
        <v>109.5</v>
      </c>
      <c r="M41" s="333">
        <v>350000</v>
      </c>
      <c r="N41" s="333">
        <v>178298</v>
      </c>
      <c r="O41" s="333">
        <v>0</v>
      </c>
      <c r="P41" s="333">
        <v>0</v>
      </c>
      <c r="Q41" s="333">
        <v>0</v>
      </c>
      <c r="R41" s="373">
        <f t="shared" si="7"/>
        <v>0</v>
      </c>
      <c r="S41" s="373">
        <f t="shared" si="8"/>
        <v>0</v>
      </c>
      <c r="T41" s="373">
        <f t="shared" si="9"/>
        <v>0</v>
      </c>
      <c r="U41" s="373">
        <f t="shared" si="10"/>
        <v>0</v>
      </c>
    </row>
    <row r="42" spans="1:21" s="89" customFormat="1" ht="24">
      <c r="A42" s="104">
        <v>2</v>
      </c>
      <c r="B42" s="104"/>
      <c r="C42" s="104"/>
      <c r="D42" s="104"/>
      <c r="E42" s="283"/>
      <c r="F42" s="380" t="s">
        <v>124</v>
      </c>
      <c r="G42" s="371"/>
      <c r="H42" s="390"/>
      <c r="I42" s="349"/>
      <c r="J42" s="349"/>
      <c r="K42" s="390"/>
      <c r="L42" s="390"/>
      <c r="M42" s="340">
        <f>M43</f>
        <v>178057063</v>
      </c>
      <c r="N42" s="340">
        <f t="shared" ref="N42:Q42" si="21">N43</f>
        <v>179783878.5</v>
      </c>
      <c r="O42" s="340">
        <f t="shared" si="21"/>
        <v>83675287.50999999</v>
      </c>
      <c r="P42" s="340">
        <f t="shared" si="21"/>
        <v>83675287.50999999</v>
      </c>
      <c r="Q42" s="340">
        <f t="shared" si="21"/>
        <v>36002229.399999999</v>
      </c>
      <c r="R42" s="373"/>
      <c r="S42" s="373"/>
      <c r="T42" s="373"/>
      <c r="U42" s="373"/>
    </row>
    <row r="43" spans="1:21" s="89" customFormat="1" ht="15" customHeight="1">
      <c r="A43" s="104"/>
      <c r="B43" s="104">
        <v>1</v>
      </c>
      <c r="C43" s="104"/>
      <c r="D43" s="104"/>
      <c r="E43" s="283"/>
      <c r="F43" s="380" t="s">
        <v>98</v>
      </c>
      <c r="G43" s="371"/>
      <c r="H43" s="390"/>
      <c r="I43" s="349"/>
      <c r="J43" s="349"/>
      <c r="K43" s="390"/>
      <c r="L43" s="390"/>
      <c r="M43" s="333">
        <f>M44</f>
        <v>178057063</v>
      </c>
      <c r="N43" s="333">
        <f t="shared" ref="N43:Q43" si="22">N44</f>
        <v>179783878.5</v>
      </c>
      <c r="O43" s="333">
        <f t="shared" si="22"/>
        <v>83675287.50999999</v>
      </c>
      <c r="P43" s="333">
        <f t="shared" si="22"/>
        <v>83675287.50999999</v>
      </c>
      <c r="Q43" s="333">
        <f t="shared" si="22"/>
        <v>36002229.399999999</v>
      </c>
      <c r="R43" s="373"/>
      <c r="S43" s="373"/>
      <c r="T43" s="373"/>
      <c r="U43" s="373"/>
    </row>
    <row r="44" spans="1:21" s="89" customFormat="1" ht="24">
      <c r="A44" s="104"/>
      <c r="B44" s="104"/>
      <c r="C44" s="104">
        <v>7</v>
      </c>
      <c r="D44" s="104"/>
      <c r="E44" s="283"/>
      <c r="F44" s="380" t="s">
        <v>125</v>
      </c>
      <c r="G44" s="371"/>
      <c r="H44" s="390"/>
      <c r="I44" s="349"/>
      <c r="J44" s="349"/>
      <c r="K44" s="390"/>
      <c r="L44" s="390"/>
      <c r="M44" s="333">
        <f>M45+M48</f>
        <v>178057063</v>
      </c>
      <c r="N44" s="333">
        <f t="shared" ref="N44:Q44" si="23">N45+N48</f>
        <v>179783878.5</v>
      </c>
      <c r="O44" s="333">
        <f t="shared" si="23"/>
        <v>83675287.50999999</v>
      </c>
      <c r="P44" s="333">
        <f t="shared" si="23"/>
        <v>83675287.50999999</v>
      </c>
      <c r="Q44" s="333">
        <f t="shared" si="23"/>
        <v>36002229.399999999</v>
      </c>
      <c r="R44" s="373"/>
      <c r="S44" s="373"/>
      <c r="T44" s="373"/>
      <c r="U44" s="373"/>
    </row>
    <row r="45" spans="1:21" s="89" customFormat="1" ht="15" customHeight="1">
      <c r="A45" s="104"/>
      <c r="B45" s="104"/>
      <c r="C45" s="104"/>
      <c r="D45" s="104">
        <v>1</v>
      </c>
      <c r="E45" s="283"/>
      <c r="F45" s="380" t="s">
        <v>52</v>
      </c>
      <c r="G45" s="371"/>
      <c r="H45" s="390"/>
      <c r="I45" s="349"/>
      <c r="J45" s="349"/>
      <c r="K45" s="390"/>
      <c r="L45" s="390"/>
      <c r="M45" s="333">
        <f>M46+M47</f>
        <v>86032265</v>
      </c>
      <c r="N45" s="333">
        <f t="shared" ref="N45:Q45" si="24">N46+N47</f>
        <v>87759080.5</v>
      </c>
      <c r="O45" s="333">
        <f t="shared" si="24"/>
        <v>36002229.399999999</v>
      </c>
      <c r="P45" s="333">
        <f t="shared" si="24"/>
        <v>36002229.399999999</v>
      </c>
      <c r="Q45" s="333">
        <f t="shared" si="24"/>
        <v>36002229.399999999</v>
      </c>
      <c r="R45" s="373"/>
      <c r="S45" s="373"/>
      <c r="T45" s="373"/>
      <c r="U45" s="373"/>
    </row>
    <row r="46" spans="1:21" s="105" customFormat="1" ht="24">
      <c r="A46" s="104"/>
      <c r="B46" s="104"/>
      <c r="C46" s="104"/>
      <c r="D46" s="104"/>
      <c r="E46" s="283">
        <v>201</v>
      </c>
      <c r="F46" s="380" t="s">
        <v>126</v>
      </c>
      <c r="G46" s="371" t="s">
        <v>46</v>
      </c>
      <c r="H46" s="390">
        <v>1</v>
      </c>
      <c r="I46" s="349">
        <f>1+0.5</f>
        <v>1.5</v>
      </c>
      <c r="J46" s="349">
        <v>1</v>
      </c>
      <c r="K46" s="390">
        <f t="shared" si="5"/>
        <v>100</v>
      </c>
      <c r="L46" s="390">
        <f t="shared" si="6"/>
        <v>66.666666666666657</v>
      </c>
      <c r="M46" s="333">
        <v>1500000</v>
      </c>
      <c r="N46" s="333">
        <v>3226815.5</v>
      </c>
      <c r="O46" s="333">
        <v>146424.25</v>
      </c>
      <c r="P46" s="333">
        <v>146424.25</v>
      </c>
      <c r="Q46" s="333">
        <v>146424.25</v>
      </c>
      <c r="R46" s="373">
        <f t="shared" si="7"/>
        <v>9.7616166666666668</v>
      </c>
      <c r="S46" s="373">
        <f t="shared" si="8"/>
        <v>4.5377323246401913</v>
      </c>
      <c r="T46" s="373">
        <f t="shared" si="9"/>
        <v>9.7616166666666668</v>
      </c>
      <c r="U46" s="373">
        <f t="shared" si="10"/>
        <v>4.5377323246401913</v>
      </c>
    </row>
    <row r="47" spans="1:21" s="105" customFormat="1" ht="36">
      <c r="A47" s="104"/>
      <c r="B47" s="104"/>
      <c r="C47" s="104"/>
      <c r="D47" s="104"/>
      <c r="E47" s="283">
        <v>203</v>
      </c>
      <c r="F47" s="380" t="s">
        <v>51</v>
      </c>
      <c r="G47" s="371" t="s">
        <v>52</v>
      </c>
      <c r="H47" s="394">
        <v>126</v>
      </c>
      <c r="I47" s="349">
        <v>126</v>
      </c>
      <c r="J47" s="395">
        <v>63</v>
      </c>
      <c r="K47" s="390">
        <f t="shared" si="5"/>
        <v>50</v>
      </c>
      <c r="L47" s="390">
        <f t="shared" si="6"/>
        <v>50</v>
      </c>
      <c r="M47" s="333">
        <v>84532265</v>
      </c>
      <c r="N47" s="333">
        <v>84532265</v>
      </c>
      <c r="O47" s="333">
        <v>35855805.149999999</v>
      </c>
      <c r="P47" s="333">
        <v>35855805.149999999</v>
      </c>
      <c r="Q47" s="333">
        <v>35855805.149999999</v>
      </c>
      <c r="R47" s="373">
        <f t="shared" si="7"/>
        <v>42.416709347608275</v>
      </c>
      <c r="S47" s="373">
        <f t="shared" si="8"/>
        <v>42.416709347608275</v>
      </c>
      <c r="T47" s="373">
        <f t="shared" si="9"/>
        <v>42.416709347608275</v>
      </c>
      <c r="U47" s="373">
        <f t="shared" si="10"/>
        <v>42.416709347608275</v>
      </c>
    </row>
    <row r="48" spans="1:21" s="105" customFormat="1">
      <c r="A48" s="104"/>
      <c r="B48" s="104"/>
      <c r="C48" s="104"/>
      <c r="D48" s="104">
        <v>2</v>
      </c>
      <c r="E48" s="283"/>
      <c r="F48" s="380" t="s">
        <v>128</v>
      </c>
      <c r="G48" s="371"/>
      <c r="H48" s="390"/>
      <c r="I48" s="349"/>
      <c r="J48" s="349"/>
      <c r="K48" s="390"/>
      <c r="L48" s="390"/>
      <c r="M48" s="333">
        <f>M49</f>
        <v>92024798</v>
      </c>
      <c r="N48" s="333">
        <f t="shared" ref="N48:P48" si="25">N49</f>
        <v>92024798</v>
      </c>
      <c r="O48" s="333">
        <f t="shared" si="25"/>
        <v>47673058.109999992</v>
      </c>
      <c r="P48" s="333">
        <f t="shared" si="25"/>
        <v>47673058.109999992</v>
      </c>
      <c r="Q48" s="333"/>
      <c r="R48" s="373"/>
      <c r="S48" s="373"/>
      <c r="T48" s="373"/>
      <c r="U48" s="373"/>
    </row>
    <row r="49" spans="1:23" s="105" customFormat="1" ht="36">
      <c r="A49" s="104"/>
      <c r="B49" s="104"/>
      <c r="C49" s="104"/>
      <c r="D49" s="104"/>
      <c r="E49" s="283">
        <v>204</v>
      </c>
      <c r="F49" s="380" t="s">
        <v>53</v>
      </c>
      <c r="G49" s="371" t="s">
        <v>54</v>
      </c>
      <c r="H49" s="390">
        <v>1</v>
      </c>
      <c r="I49" s="349">
        <v>1</v>
      </c>
      <c r="J49" s="349">
        <v>1</v>
      </c>
      <c r="K49" s="390">
        <f t="shared" si="5"/>
        <v>100</v>
      </c>
      <c r="L49" s="390">
        <f t="shared" si="6"/>
        <v>100</v>
      </c>
      <c r="M49" s="333">
        <v>92024798</v>
      </c>
      <c r="N49" s="333">
        <v>92024798</v>
      </c>
      <c r="O49" s="333">
        <v>47673058.109999992</v>
      </c>
      <c r="P49" s="333">
        <v>47673058.109999992</v>
      </c>
      <c r="Q49" s="333">
        <v>47673058.109999992</v>
      </c>
      <c r="R49" s="373">
        <f t="shared" ref="R49:R91" si="26">IFERROR(O49/M49*100,0)</f>
        <v>51.804577837812793</v>
      </c>
      <c r="S49" s="373">
        <f t="shared" ref="S49:S91" si="27">IFERROR(O49/N49*100,0)</f>
        <v>51.804577837812793</v>
      </c>
      <c r="T49" s="373">
        <f t="shared" ref="T49:T91" si="28">IFERROR(P49/M49*100,0)</f>
        <v>51.804577837812793</v>
      </c>
      <c r="U49" s="373">
        <f t="shared" ref="U49:U91" si="29">IFERROR(P49/N49*100,0)</f>
        <v>51.804577837812793</v>
      </c>
    </row>
    <row r="50" spans="1:23" s="105" customFormat="1" ht="24">
      <c r="A50" s="104">
        <v>3</v>
      </c>
      <c r="B50" s="104"/>
      <c r="C50" s="104"/>
      <c r="D50" s="104"/>
      <c r="E50" s="283"/>
      <c r="F50" s="380" t="s">
        <v>129</v>
      </c>
      <c r="G50" s="371"/>
      <c r="H50" s="390"/>
      <c r="I50" s="349"/>
      <c r="J50" s="349"/>
      <c r="K50" s="390"/>
      <c r="L50" s="390"/>
      <c r="M50" s="340">
        <f>M51</f>
        <v>44995448</v>
      </c>
      <c r="N50" s="340">
        <f t="shared" ref="N50:Q50" si="30">N51</f>
        <v>44930448</v>
      </c>
      <c r="O50" s="340">
        <f t="shared" si="30"/>
        <v>14026457.640000001</v>
      </c>
      <c r="P50" s="340">
        <f t="shared" si="30"/>
        <v>14026457.640000001</v>
      </c>
      <c r="Q50" s="340">
        <f t="shared" si="30"/>
        <v>0</v>
      </c>
      <c r="R50" s="373"/>
      <c r="S50" s="373"/>
      <c r="T50" s="373"/>
      <c r="U50" s="373"/>
    </row>
    <row r="51" spans="1:23" s="105" customFormat="1">
      <c r="A51" s="104"/>
      <c r="B51" s="104">
        <v>3</v>
      </c>
      <c r="C51" s="104"/>
      <c r="D51" s="104"/>
      <c r="E51" s="283"/>
      <c r="F51" s="380" t="s">
        <v>130</v>
      </c>
      <c r="G51" s="371"/>
      <c r="H51" s="390"/>
      <c r="I51" s="349"/>
      <c r="J51" s="349"/>
      <c r="K51" s="390"/>
      <c r="L51" s="390"/>
      <c r="M51" s="333">
        <f>M52+M55</f>
        <v>44995448</v>
      </c>
      <c r="N51" s="333">
        <f t="shared" ref="N51:P51" si="31">N52+N55</f>
        <v>44930448</v>
      </c>
      <c r="O51" s="333">
        <f t="shared" si="31"/>
        <v>14026457.640000001</v>
      </c>
      <c r="P51" s="333">
        <f t="shared" si="31"/>
        <v>14026457.640000001</v>
      </c>
      <c r="Q51" s="333"/>
      <c r="R51" s="373"/>
      <c r="S51" s="373"/>
      <c r="T51" s="373"/>
      <c r="U51" s="373"/>
    </row>
    <row r="52" spans="1:23" s="105" customFormat="1" ht="36">
      <c r="A52" s="104"/>
      <c r="B52" s="104"/>
      <c r="C52" s="104">
        <v>1</v>
      </c>
      <c r="D52" s="104"/>
      <c r="E52" s="283"/>
      <c r="F52" s="380" t="s">
        <v>121</v>
      </c>
      <c r="G52" s="371"/>
      <c r="H52" s="390"/>
      <c r="I52" s="349"/>
      <c r="J52" s="349"/>
      <c r="K52" s="390"/>
      <c r="L52" s="390"/>
      <c r="M52" s="333">
        <f>M53</f>
        <v>41404617</v>
      </c>
      <c r="N52" s="333">
        <f t="shared" ref="N52:Q52" si="32">N53</f>
        <v>41404617</v>
      </c>
      <c r="O52" s="333">
        <f t="shared" si="32"/>
        <v>12627427.82</v>
      </c>
      <c r="P52" s="333">
        <f t="shared" si="32"/>
        <v>12627427.82</v>
      </c>
      <c r="Q52" s="333">
        <f t="shared" si="32"/>
        <v>12627427.82</v>
      </c>
      <c r="R52" s="373"/>
      <c r="S52" s="373"/>
      <c r="T52" s="373"/>
      <c r="U52" s="373"/>
    </row>
    <row r="53" spans="1:23" s="105" customFormat="1" ht="24">
      <c r="A53" s="104"/>
      <c r="B53" s="104"/>
      <c r="C53" s="104"/>
      <c r="D53" s="104">
        <v>1</v>
      </c>
      <c r="E53" s="283"/>
      <c r="F53" s="380" t="s">
        <v>131</v>
      </c>
      <c r="G53" s="371"/>
      <c r="H53" s="390"/>
      <c r="I53" s="349"/>
      <c r="J53" s="349"/>
      <c r="K53" s="390"/>
      <c r="L53" s="390"/>
      <c r="M53" s="333">
        <f>M54</f>
        <v>41404617</v>
      </c>
      <c r="N53" s="333">
        <f t="shared" ref="N53:Q53" si="33">N54</f>
        <v>41404617</v>
      </c>
      <c r="O53" s="333">
        <f t="shared" si="33"/>
        <v>12627427.82</v>
      </c>
      <c r="P53" s="333">
        <f t="shared" si="33"/>
        <v>12627427.82</v>
      </c>
      <c r="Q53" s="333">
        <f t="shared" si="33"/>
        <v>12627427.82</v>
      </c>
      <c r="R53" s="373"/>
      <c r="S53" s="373"/>
      <c r="T53" s="373"/>
      <c r="U53" s="373"/>
    </row>
    <row r="54" spans="1:23" s="105" customFormat="1" ht="36">
      <c r="A54" s="104"/>
      <c r="B54" s="104"/>
      <c r="C54" s="104"/>
      <c r="D54" s="104"/>
      <c r="E54" s="283">
        <v>215</v>
      </c>
      <c r="F54" s="380" t="s">
        <v>55</v>
      </c>
      <c r="G54" s="371" t="s">
        <v>132</v>
      </c>
      <c r="H54" s="390">
        <v>50</v>
      </c>
      <c r="I54" s="349">
        <v>50</v>
      </c>
      <c r="J54" s="349">
        <v>1300</v>
      </c>
      <c r="K54" s="390">
        <f t="shared" si="5"/>
        <v>2600</v>
      </c>
      <c r="L54" s="390">
        <f t="shared" si="6"/>
        <v>2600</v>
      </c>
      <c r="M54" s="333">
        <v>41404617</v>
      </c>
      <c r="N54" s="333">
        <v>41404617</v>
      </c>
      <c r="O54" s="333">
        <v>12627427.82</v>
      </c>
      <c r="P54" s="333">
        <v>12627427.82</v>
      </c>
      <c r="Q54" s="333">
        <v>12627427.82</v>
      </c>
      <c r="R54" s="373">
        <f t="shared" si="26"/>
        <v>30.497632232656567</v>
      </c>
      <c r="S54" s="373">
        <f t="shared" si="27"/>
        <v>30.497632232656567</v>
      </c>
      <c r="T54" s="373">
        <f t="shared" si="28"/>
        <v>30.497632232656567</v>
      </c>
      <c r="U54" s="373">
        <f t="shared" si="29"/>
        <v>30.497632232656567</v>
      </c>
    </row>
    <row r="55" spans="1:23" s="105" customFormat="1" ht="24">
      <c r="A55" s="104"/>
      <c r="B55" s="104"/>
      <c r="C55" s="104">
        <v>9</v>
      </c>
      <c r="D55" s="104"/>
      <c r="E55" s="283"/>
      <c r="F55" s="380" t="s">
        <v>133</v>
      </c>
      <c r="G55" s="371"/>
      <c r="H55" s="390"/>
      <c r="I55" s="349"/>
      <c r="J55" s="349"/>
      <c r="K55" s="390"/>
      <c r="L55" s="390"/>
      <c r="M55" s="333">
        <f>M56</f>
        <v>3590831</v>
      </c>
      <c r="N55" s="333">
        <f t="shared" ref="N55:Q56" si="34">N56</f>
        <v>3525831</v>
      </c>
      <c r="O55" s="333">
        <f t="shared" si="34"/>
        <v>1399029.82</v>
      </c>
      <c r="P55" s="333">
        <f t="shared" si="34"/>
        <v>1399029.82</v>
      </c>
      <c r="Q55" s="333">
        <f t="shared" si="34"/>
        <v>1399029.82</v>
      </c>
      <c r="R55" s="373"/>
      <c r="S55" s="373"/>
      <c r="T55" s="373"/>
      <c r="U55" s="373"/>
    </row>
    <row r="56" spans="1:23" s="105" customFormat="1" ht="24">
      <c r="A56" s="104"/>
      <c r="B56" s="104"/>
      <c r="C56" s="104"/>
      <c r="D56" s="104">
        <v>3</v>
      </c>
      <c r="E56" s="283"/>
      <c r="F56" s="380" t="s">
        <v>134</v>
      </c>
      <c r="G56" s="371"/>
      <c r="H56" s="390"/>
      <c r="I56" s="349"/>
      <c r="J56" s="349"/>
      <c r="K56" s="390"/>
      <c r="L56" s="390"/>
      <c r="M56" s="333">
        <f>M57</f>
        <v>3590831</v>
      </c>
      <c r="N56" s="333">
        <f t="shared" si="34"/>
        <v>3525831</v>
      </c>
      <c r="O56" s="333">
        <f t="shared" si="34"/>
        <v>1399029.82</v>
      </c>
      <c r="P56" s="333">
        <f t="shared" si="34"/>
        <v>1399029.82</v>
      </c>
      <c r="Q56" s="333">
        <f t="shared" si="34"/>
        <v>1399029.82</v>
      </c>
      <c r="R56" s="373"/>
      <c r="S56" s="373"/>
      <c r="T56" s="373"/>
      <c r="U56" s="373"/>
    </row>
    <row r="57" spans="1:23" s="105" customFormat="1">
      <c r="A57" s="104"/>
      <c r="B57" s="104"/>
      <c r="C57" s="104"/>
      <c r="D57" s="104"/>
      <c r="E57" s="283">
        <v>201</v>
      </c>
      <c r="F57" s="380" t="s">
        <v>56</v>
      </c>
      <c r="G57" s="371" t="s">
        <v>135</v>
      </c>
      <c r="H57" s="390">
        <v>300</v>
      </c>
      <c r="I57" s="349">
        <v>300</v>
      </c>
      <c r="J57" s="349">
        <v>871</v>
      </c>
      <c r="K57" s="390">
        <f t="shared" si="5"/>
        <v>290.33333333333331</v>
      </c>
      <c r="L57" s="390">
        <f t="shared" si="6"/>
        <v>290.33333333333331</v>
      </c>
      <c r="M57" s="333">
        <v>3590831</v>
      </c>
      <c r="N57" s="333">
        <v>3525831</v>
      </c>
      <c r="O57" s="333">
        <v>1399029.82</v>
      </c>
      <c r="P57" s="333">
        <v>1399029.82</v>
      </c>
      <c r="Q57" s="333">
        <v>1399029.82</v>
      </c>
      <c r="R57" s="373">
        <f t="shared" si="26"/>
        <v>38.961171383448566</v>
      </c>
      <c r="S57" s="373">
        <f t="shared" si="27"/>
        <v>39.679435004116762</v>
      </c>
      <c r="T57" s="373">
        <f t="shared" si="28"/>
        <v>38.961171383448566</v>
      </c>
      <c r="U57" s="373">
        <f t="shared" si="29"/>
        <v>39.679435004116762</v>
      </c>
    </row>
    <row r="58" spans="1:23" s="105" customFormat="1" ht="36">
      <c r="A58" s="104">
        <v>4</v>
      </c>
      <c r="B58" s="104"/>
      <c r="C58" s="104"/>
      <c r="D58" s="104"/>
      <c r="E58" s="283"/>
      <c r="F58" s="380" t="s">
        <v>136</v>
      </c>
      <c r="G58" s="104"/>
      <c r="H58" s="390"/>
      <c r="I58" s="349"/>
      <c r="J58" s="349"/>
      <c r="K58" s="390"/>
      <c r="L58" s="390"/>
      <c r="M58" s="340">
        <f>M59</f>
        <v>679688484</v>
      </c>
      <c r="N58" s="340">
        <f t="shared" ref="N58:Q58" si="35">N59</f>
        <v>740643931.36000001</v>
      </c>
      <c r="O58" s="340">
        <f t="shared" si="35"/>
        <v>230786952.06</v>
      </c>
      <c r="P58" s="340">
        <f t="shared" si="35"/>
        <v>230786952.06</v>
      </c>
      <c r="Q58" s="340">
        <f t="shared" si="35"/>
        <v>230786952.06</v>
      </c>
      <c r="R58" s="373"/>
      <c r="S58" s="373"/>
      <c r="T58" s="373"/>
      <c r="U58" s="373"/>
    </row>
    <row r="59" spans="1:23" s="105" customFormat="1">
      <c r="A59" s="284"/>
      <c r="B59" s="284">
        <v>2</v>
      </c>
      <c r="C59" s="284"/>
      <c r="D59" s="284"/>
      <c r="E59" s="377"/>
      <c r="F59" s="381" t="s">
        <v>104</v>
      </c>
      <c r="G59" s="378"/>
      <c r="H59" s="391"/>
      <c r="I59" s="396"/>
      <c r="J59" s="396"/>
      <c r="K59" s="391"/>
      <c r="L59" s="391"/>
      <c r="M59" s="338">
        <f>M60+M68</f>
        <v>679688484</v>
      </c>
      <c r="N59" s="338">
        <f t="shared" ref="N59:Q59" si="36">N60+N68</f>
        <v>740643931.36000001</v>
      </c>
      <c r="O59" s="338">
        <f t="shared" si="36"/>
        <v>230786952.06</v>
      </c>
      <c r="P59" s="338">
        <f t="shared" si="36"/>
        <v>230786952.06</v>
      </c>
      <c r="Q59" s="338">
        <f t="shared" si="36"/>
        <v>230786952.06</v>
      </c>
      <c r="R59" s="379"/>
      <c r="S59" s="379"/>
      <c r="T59" s="379"/>
      <c r="U59" s="379"/>
    </row>
    <row r="60" spans="1:23" s="105" customFormat="1">
      <c r="A60" s="104"/>
      <c r="B60" s="104"/>
      <c r="C60" s="104">
        <v>1</v>
      </c>
      <c r="D60" s="104"/>
      <c r="E60" s="283"/>
      <c r="F60" s="380" t="s">
        <v>137</v>
      </c>
      <c r="G60" s="371"/>
      <c r="H60" s="390"/>
      <c r="I60" s="349"/>
      <c r="J60" s="349"/>
      <c r="K60" s="390"/>
      <c r="L60" s="390"/>
      <c r="M60" s="333">
        <f>M61+M63+M65</f>
        <v>288082878</v>
      </c>
      <c r="N60" s="333">
        <f t="shared" ref="N60:Q60" si="37">N61+N63+N65</f>
        <v>296038255.77999997</v>
      </c>
      <c r="O60" s="333">
        <f t="shared" si="37"/>
        <v>121267219.41</v>
      </c>
      <c r="P60" s="333">
        <f t="shared" si="37"/>
        <v>121267219.41</v>
      </c>
      <c r="Q60" s="333">
        <f t="shared" si="37"/>
        <v>121267219.41</v>
      </c>
      <c r="R60" s="373"/>
      <c r="S60" s="373"/>
      <c r="T60" s="373"/>
      <c r="U60" s="373"/>
    </row>
    <row r="61" spans="1:23" s="105" customFormat="1">
      <c r="A61" s="104"/>
      <c r="B61" s="104"/>
      <c r="C61" s="104"/>
      <c r="D61" s="104">
        <v>1</v>
      </c>
      <c r="E61" s="283"/>
      <c r="F61" s="380" t="s">
        <v>138</v>
      </c>
      <c r="G61" s="371"/>
      <c r="H61" s="390"/>
      <c r="I61" s="349"/>
      <c r="J61" s="349"/>
      <c r="K61" s="390"/>
      <c r="L61" s="390"/>
      <c r="M61" s="333">
        <f>M62</f>
        <v>179633278</v>
      </c>
      <c r="N61" s="333">
        <f t="shared" ref="N61:Q61" si="38">N62</f>
        <v>180628278</v>
      </c>
      <c r="O61" s="333">
        <f t="shared" si="38"/>
        <v>81726149.609999999</v>
      </c>
      <c r="P61" s="333">
        <f t="shared" si="38"/>
        <v>81726149.609999999</v>
      </c>
      <c r="Q61" s="333">
        <f t="shared" si="38"/>
        <v>81726149.609999999</v>
      </c>
      <c r="R61" s="373"/>
      <c r="S61" s="373"/>
      <c r="T61" s="373"/>
      <c r="U61" s="373"/>
    </row>
    <row r="62" spans="1:23" s="105" customFormat="1" ht="21.75" customHeight="1">
      <c r="A62" s="104"/>
      <c r="B62" s="104"/>
      <c r="C62" s="104"/>
      <c r="D62" s="104"/>
      <c r="E62" s="283">
        <v>203</v>
      </c>
      <c r="F62" s="380" t="s">
        <v>57</v>
      </c>
      <c r="G62" s="371" t="s">
        <v>139</v>
      </c>
      <c r="H62" s="390">
        <v>80000</v>
      </c>
      <c r="I62" s="349">
        <v>80000</v>
      </c>
      <c r="J62" s="349">
        <f>63903+67325</f>
        <v>131228</v>
      </c>
      <c r="K62" s="390">
        <f t="shared" si="5"/>
        <v>164.035</v>
      </c>
      <c r="L62" s="390">
        <f t="shared" si="6"/>
        <v>164.035</v>
      </c>
      <c r="M62" s="333">
        <v>179633278</v>
      </c>
      <c r="N62" s="333">
        <v>180628278</v>
      </c>
      <c r="O62" s="333">
        <v>81726149.609999999</v>
      </c>
      <c r="P62" s="333">
        <v>81726149.609999999</v>
      </c>
      <c r="Q62" s="333">
        <v>81726149.609999999</v>
      </c>
      <c r="R62" s="373">
        <f t="shared" si="26"/>
        <v>45.496107692250654</v>
      </c>
      <c r="S62" s="373">
        <f t="shared" si="27"/>
        <v>45.245490083230486</v>
      </c>
      <c r="T62" s="373">
        <f t="shared" si="28"/>
        <v>45.496107692250654</v>
      </c>
      <c r="U62" s="373">
        <f t="shared" si="29"/>
        <v>45.245490083230486</v>
      </c>
      <c r="W62" s="106"/>
    </row>
    <row r="63" spans="1:23" s="105" customFormat="1" ht="36">
      <c r="A63" s="104"/>
      <c r="B63" s="104"/>
      <c r="C63" s="104"/>
      <c r="D63" s="104">
        <v>3</v>
      </c>
      <c r="E63" s="283"/>
      <c r="F63" s="380" t="s">
        <v>140</v>
      </c>
      <c r="G63" s="371"/>
      <c r="H63" s="390"/>
      <c r="I63" s="349"/>
      <c r="J63" s="349"/>
      <c r="K63" s="390"/>
      <c r="L63" s="390"/>
      <c r="M63" s="333">
        <f>M64</f>
        <v>25950595</v>
      </c>
      <c r="N63" s="333">
        <f t="shared" ref="N63:Q63" si="39">N64</f>
        <v>28838690</v>
      </c>
      <c r="O63" s="333">
        <f t="shared" si="39"/>
        <v>1894593.24</v>
      </c>
      <c r="P63" s="333">
        <f t="shared" si="39"/>
        <v>1894593.24</v>
      </c>
      <c r="Q63" s="333">
        <f t="shared" si="39"/>
        <v>1894593.24</v>
      </c>
      <c r="R63" s="373"/>
      <c r="S63" s="373"/>
      <c r="T63" s="373"/>
      <c r="U63" s="373"/>
    </row>
    <row r="64" spans="1:23" s="105" customFormat="1" ht="48">
      <c r="A64" s="104"/>
      <c r="B64" s="104"/>
      <c r="C64" s="104"/>
      <c r="D64" s="104"/>
      <c r="E64" s="283">
        <v>206</v>
      </c>
      <c r="F64" s="380" t="s">
        <v>58</v>
      </c>
      <c r="G64" s="371" t="s">
        <v>141</v>
      </c>
      <c r="H64" s="390">
        <v>81</v>
      </c>
      <c r="I64" s="349">
        <f>81+2.37</f>
        <v>83.37</v>
      </c>
      <c r="J64" s="393">
        <v>16.96</v>
      </c>
      <c r="K64" s="390">
        <f t="shared" si="5"/>
        <v>20.938271604938272</v>
      </c>
      <c r="L64" s="390">
        <f t="shared" si="6"/>
        <v>20.343049058414298</v>
      </c>
      <c r="M64" s="333">
        <v>25950595</v>
      </c>
      <c r="N64" s="333">
        <v>28838690</v>
      </c>
      <c r="O64" s="333">
        <v>1894593.24</v>
      </c>
      <c r="P64" s="333">
        <v>1894593.24</v>
      </c>
      <c r="Q64" s="333">
        <v>1894593.24</v>
      </c>
      <c r="R64" s="373">
        <f t="shared" si="26"/>
        <v>7.3007699438105362</v>
      </c>
      <c r="S64" s="373">
        <f t="shared" si="27"/>
        <v>6.5696231000784016</v>
      </c>
      <c r="T64" s="373">
        <f t="shared" si="28"/>
        <v>7.3007699438105362</v>
      </c>
      <c r="U64" s="373">
        <f t="shared" si="29"/>
        <v>6.5696231000784016</v>
      </c>
    </row>
    <row r="65" spans="1:21" s="105" customFormat="1" ht="36">
      <c r="A65" s="104"/>
      <c r="B65" s="104"/>
      <c r="C65" s="104"/>
      <c r="D65" s="104">
        <v>5</v>
      </c>
      <c r="E65" s="283"/>
      <c r="F65" s="371" t="s">
        <v>142</v>
      </c>
      <c r="G65" s="371"/>
      <c r="H65" s="390"/>
      <c r="I65" s="349"/>
      <c r="J65" s="349"/>
      <c r="K65" s="390"/>
      <c r="L65" s="390"/>
      <c r="M65" s="333">
        <f>M66+M67</f>
        <v>82499005</v>
      </c>
      <c r="N65" s="333">
        <f t="shared" ref="N65:Q65" si="40">N66+N67</f>
        <v>86571287.780000001</v>
      </c>
      <c r="O65" s="333">
        <f t="shared" si="40"/>
        <v>37646476.559999995</v>
      </c>
      <c r="P65" s="333">
        <f t="shared" si="40"/>
        <v>37646476.559999995</v>
      </c>
      <c r="Q65" s="333">
        <f t="shared" si="40"/>
        <v>37646476.559999995</v>
      </c>
      <c r="R65" s="373"/>
      <c r="S65" s="373"/>
      <c r="T65" s="373"/>
      <c r="U65" s="373"/>
    </row>
    <row r="66" spans="1:21" s="105" customFormat="1" ht="24">
      <c r="A66" s="104"/>
      <c r="B66" s="104"/>
      <c r="C66" s="104"/>
      <c r="D66" s="104"/>
      <c r="E66" s="283">
        <v>207</v>
      </c>
      <c r="F66" s="380" t="s">
        <v>59</v>
      </c>
      <c r="G66" s="371" t="s">
        <v>60</v>
      </c>
      <c r="H66" s="390">
        <v>1200000</v>
      </c>
      <c r="I66" s="349">
        <f>1200000+111.11</f>
        <v>1200111.1100000001</v>
      </c>
      <c r="J66" s="349">
        <f>634+4000250</f>
        <v>4000884</v>
      </c>
      <c r="K66" s="390">
        <f t="shared" si="5"/>
        <v>333.40699999999998</v>
      </c>
      <c r="L66" s="390">
        <f t="shared" si="6"/>
        <v>333.37613214829747</v>
      </c>
      <c r="M66" s="333">
        <v>7585030</v>
      </c>
      <c r="N66" s="333">
        <v>7821732</v>
      </c>
      <c r="O66" s="333">
        <v>1605143.2000000002</v>
      </c>
      <c r="P66" s="333">
        <v>1605143.2000000002</v>
      </c>
      <c r="Q66" s="333">
        <v>1605143.2000000002</v>
      </c>
      <c r="R66" s="373">
        <f t="shared" si="26"/>
        <v>21.161988812173455</v>
      </c>
      <c r="S66" s="373">
        <f t="shared" si="27"/>
        <v>20.521582687824129</v>
      </c>
      <c r="T66" s="373">
        <f t="shared" si="28"/>
        <v>21.161988812173455</v>
      </c>
      <c r="U66" s="373">
        <f t="shared" si="29"/>
        <v>20.521582687824129</v>
      </c>
    </row>
    <row r="67" spans="1:21" s="105" customFormat="1" ht="24">
      <c r="A67" s="104"/>
      <c r="B67" s="104"/>
      <c r="C67" s="104"/>
      <c r="D67" s="104"/>
      <c r="E67" s="283">
        <v>208</v>
      </c>
      <c r="F67" s="380" t="s">
        <v>61</v>
      </c>
      <c r="G67" s="371" t="s">
        <v>62</v>
      </c>
      <c r="H67" s="390">
        <v>320</v>
      </c>
      <c r="I67" s="349">
        <f>320+187.14</f>
        <v>507.14</v>
      </c>
      <c r="J67" s="349">
        <v>3954</v>
      </c>
      <c r="K67" s="390">
        <f t="shared" si="5"/>
        <v>1235.625</v>
      </c>
      <c r="L67" s="390">
        <f t="shared" si="6"/>
        <v>779.66636431754546</v>
      </c>
      <c r="M67" s="333">
        <v>74913975</v>
      </c>
      <c r="N67" s="333">
        <v>78749555.780000001</v>
      </c>
      <c r="O67" s="333">
        <v>36041333.359999992</v>
      </c>
      <c r="P67" s="333">
        <v>36041333.359999992</v>
      </c>
      <c r="Q67" s="333">
        <v>36041333.359999992</v>
      </c>
      <c r="R67" s="373">
        <f t="shared" si="26"/>
        <v>48.110293653487204</v>
      </c>
      <c r="S67" s="373">
        <f t="shared" si="27"/>
        <v>45.76703068736979</v>
      </c>
      <c r="T67" s="373">
        <f t="shared" si="28"/>
        <v>48.110293653487204</v>
      </c>
      <c r="U67" s="373">
        <f t="shared" si="29"/>
        <v>45.76703068736979</v>
      </c>
    </row>
    <row r="68" spans="1:21" s="105" customFormat="1" ht="24">
      <c r="A68" s="104"/>
      <c r="B68" s="104"/>
      <c r="C68" s="104">
        <v>2</v>
      </c>
      <c r="D68" s="104"/>
      <c r="E68" s="283"/>
      <c r="F68" s="380" t="s">
        <v>105</v>
      </c>
      <c r="G68" s="371"/>
      <c r="H68" s="390"/>
      <c r="I68" s="349"/>
      <c r="J68" s="349"/>
      <c r="K68" s="390"/>
      <c r="L68" s="390"/>
      <c r="M68" s="333">
        <f>M69+M78+M80+M82</f>
        <v>391605606</v>
      </c>
      <c r="N68" s="333">
        <f t="shared" ref="N68:Q68" si="41">N69+N78+N80+N82</f>
        <v>444605675.58000004</v>
      </c>
      <c r="O68" s="333">
        <f t="shared" si="41"/>
        <v>109519732.65000001</v>
      </c>
      <c r="P68" s="333">
        <f t="shared" si="41"/>
        <v>109519732.65000001</v>
      </c>
      <c r="Q68" s="333">
        <f t="shared" si="41"/>
        <v>109519732.65000001</v>
      </c>
      <c r="R68" s="373"/>
      <c r="S68" s="373"/>
      <c r="T68" s="373"/>
      <c r="U68" s="373"/>
    </row>
    <row r="69" spans="1:21" s="105" customFormat="1">
      <c r="A69" s="104"/>
      <c r="B69" s="104"/>
      <c r="C69" s="104"/>
      <c r="D69" s="104">
        <v>1</v>
      </c>
      <c r="E69" s="283"/>
      <c r="F69" s="371" t="s">
        <v>143</v>
      </c>
      <c r="G69" s="371"/>
      <c r="H69" s="390"/>
      <c r="I69" s="349"/>
      <c r="J69" s="349"/>
      <c r="K69" s="390"/>
      <c r="L69" s="390"/>
      <c r="M69" s="333">
        <f>M70+M71+M72+M73+M74+M75+M76+M77</f>
        <v>252435687</v>
      </c>
      <c r="N69" s="333">
        <f t="shared" ref="N69:Q69" si="42">N70+N71+N72+N73+N74+N75+N76+N77</f>
        <v>299398237.67000002</v>
      </c>
      <c r="O69" s="333">
        <f t="shared" si="42"/>
        <v>83778740.760000005</v>
      </c>
      <c r="P69" s="333">
        <f t="shared" si="42"/>
        <v>83778740.760000005</v>
      </c>
      <c r="Q69" s="333">
        <f t="shared" si="42"/>
        <v>83778740.760000005</v>
      </c>
      <c r="R69" s="373"/>
      <c r="S69" s="373"/>
      <c r="T69" s="373"/>
      <c r="U69" s="373"/>
    </row>
    <row r="70" spans="1:21" s="105" customFormat="1">
      <c r="A70" s="104"/>
      <c r="B70" s="104"/>
      <c r="C70" s="104"/>
      <c r="D70" s="104"/>
      <c r="E70" s="283">
        <v>211</v>
      </c>
      <c r="F70" s="371" t="s">
        <v>63</v>
      </c>
      <c r="G70" s="371" t="s">
        <v>64</v>
      </c>
      <c r="H70" s="390">
        <v>140000</v>
      </c>
      <c r="I70" s="349">
        <f>140000+1964.29</f>
        <v>141964.29</v>
      </c>
      <c r="J70" s="349">
        <v>42889</v>
      </c>
      <c r="K70" s="390">
        <f t="shared" si="5"/>
        <v>30.635000000000002</v>
      </c>
      <c r="L70" s="390">
        <f t="shared" si="6"/>
        <v>30.211118584821577</v>
      </c>
      <c r="M70" s="333">
        <v>10686642</v>
      </c>
      <c r="N70" s="333">
        <v>11099227</v>
      </c>
      <c r="O70" s="333">
        <v>1628464.95</v>
      </c>
      <c r="P70" s="333">
        <v>1628464.95</v>
      </c>
      <c r="Q70" s="333">
        <v>1628464.95</v>
      </c>
      <c r="R70" s="373">
        <f t="shared" si="26"/>
        <v>15.238322290575468</v>
      </c>
      <c r="S70" s="373">
        <f t="shared" si="27"/>
        <v>14.671877149642942</v>
      </c>
      <c r="T70" s="373">
        <f t="shared" si="28"/>
        <v>15.238322290575468</v>
      </c>
      <c r="U70" s="373">
        <f t="shared" si="29"/>
        <v>14.671877149642942</v>
      </c>
    </row>
    <row r="71" spans="1:21" s="105" customFormat="1" ht="24">
      <c r="A71" s="104"/>
      <c r="B71" s="104"/>
      <c r="C71" s="104"/>
      <c r="D71" s="104"/>
      <c r="E71" s="283">
        <v>213</v>
      </c>
      <c r="F71" s="375" t="s">
        <v>183</v>
      </c>
      <c r="G71" s="375" t="s">
        <v>49</v>
      </c>
      <c r="H71" s="390">
        <v>0</v>
      </c>
      <c r="I71" s="349">
        <v>12</v>
      </c>
      <c r="J71" s="349">
        <v>12</v>
      </c>
      <c r="K71" s="390">
        <f t="shared" si="5"/>
        <v>0</v>
      </c>
      <c r="L71" s="390">
        <f t="shared" si="6"/>
        <v>100</v>
      </c>
      <c r="M71" s="333">
        <v>0</v>
      </c>
      <c r="N71" s="333">
        <v>13625000.02</v>
      </c>
      <c r="O71" s="333">
        <v>3242573.06</v>
      </c>
      <c r="P71" s="333">
        <v>3242573.06</v>
      </c>
      <c r="Q71" s="333">
        <v>3242573.06</v>
      </c>
      <c r="R71" s="373">
        <f t="shared" si="26"/>
        <v>0</v>
      </c>
      <c r="S71" s="373">
        <f t="shared" si="27"/>
        <v>23.798701322864293</v>
      </c>
      <c r="T71" s="373">
        <f t="shared" si="28"/>
        <v>0</v>
      </c>
      <c r="U71" s="373">
        <f t="shared" si="29"/>
        <v>23.798701322864293</v>
      </c>
    </row>
    <row r="72" spans="1:21" s="105" customFormat="1" ht="48">
      <c r="A72" s="104"/>
      <c r="B72" s="104"/>
      <c r="C72" s="104"/>
      <c r="D72" s="104"/>
      <c r="E72" s="283">
        <v>215</v>
      </c>
      <c r="F72" s="371" t="s">
        <v>144</v>
      </c>
      <c r="G72" s="371" t="s">
        <v>49</v>
      </c>
      <c r="H72" s="390">
        <v>4</v>
      </c>
      <c r="I72" s="349">
        <v>4</v>
      </c>
      <c r="J72" s="349">
        <v>12</v>
      </c>
      <c r="K72" s="390">
        <f t="shared" si="5"/>
        <v>300</v>
      </c>
      <c r="L72" s="390">
        <f t="shared" si="6"/>
        <v>300</v>
      </c>
      <c r="M72" s="333">
        <v>3083021</v>
      </c>
      <c r="N72" s="333">
        <v>3083021</v>
      </c>
      <c r="O72" s="333">
        <v>255272.53</v>
      </c>
      <c r="P72" s="333">
        <v>255272.53</v>
      </c>
      <c r="Q72" s="333">
        <v>255272.53</v>
      </c>
      <c r="R72" s="373">
        <f t="shared" si="26"/>
        <v>8.2799478174167476</v>
      </c>
      <c r="S72" s="373">
        <f t="shared" si="27"/>
        <v>8.2799478174167476</v>
      </c>
      <c r="T72" s="373">
        <f t="shared" si="28"/>
        <v>8.2799478174167476</v>
      </c>
      <c r="U72" s="373">
        <f t="shared" si="29"/>
        <v>8.2799478174167476</v>
      </c>
    </row>
    <row r="73" spans="1:21" s="105" customFormat="1" ht="48">
      <c r="A73" s="104"/>
      <c r="B73" s="104"/>
      <c r="C73" s="104"/>
      <c r="D73" s="104"/>
      <c r="E73" s="283">
        <v>216</v>
      </c>
      <c r="F73" s="380" t="s">
        <v>145</v>
      </c>
      <c r="G73" s="371" t="s">
        <v>60</v>
      </c>
      <c r="H73" s="390">
        <v>4800</v>
      </c>
      <c r="I73" s="349">
        <f>4800+947.71</f>
        <v>5747.71</v>
      </c>
      <c r="J73" s="349">
        <v>1887.23</v>
      </c>
      <c r="K73" s="390">
        <f t="shared" si="5"/>
        <v>39.317291666666662</v>
      </c>
      <c r="L73" s="390">
        <f t="shared" si="6"/>
        <v>32.834467988120487</v>
      </c>
      <c r="M73" s="333">
        <v>3472441</v>
      </c>
      <c r="N73" s="333">
        <v>7185706</v>
      </c>
      <c r="O73" s="333">
        <v>357648</v>
      </c>
      <c r="P73" s="333">
        <v>357648</v>
      </c>
      <c r="Q73" s="333">
        <v>357648</v>
      </c>
      <c r="R73" s="373">
        <f t="shared" si="26"/>
        <v>10.29961344195625</v>
      </c>
      <c r="S73" s="373">
        <f t="shared" si="27"/>
        <v>4.9772144866489114</v>
      </c>
      <c r="T73" s="373">
        <f t="shared" si="28"/>
        <v>10.29961344195625</v>
      </c>
      <c r="U73" s="373">
        <f t="shared" si="29"/>
        <v>4.9772144866489114</v>
      </c>
    </row>
    <row r="74" spans="1:21" s="105" customFormat="1" ht="58.5" customHeight="1">
      <c r="A74" s="104"/>
      <c r="B74" s="104"/>
      <c r="C74" s="104"/>
      <c r="D74" s="104"/>
      <c r="E74" s="283">
        <v>217</v>
      </c>
      <c r="F74" s="380" t="s">
        <v>146</v>
      </c>
      <c r="G74" s="371" t="s">
        <v>49</v>
      </c>
      <c r="H74" s="390">
        <v>2</v>
      </c>
      <c r="I74" s="349">
        <v>2</v>
      </c>
      <c r="J74" s="349">
        <v>4</v>
      </c>
      <c r="K74" s="390">
        <f t="shared" si="5"/>
        <v>200</v>
      </c>
      <c r="L74" s="390">
        <f t="shared" si="6"/>
        <v>200</v>
      </c>
      <c r="M74" s="333">
        <v>7466213</v>
      </c>
      <c r="N74" s="333">
        <v>7466213</v>
      </c>
      <c r="O74" s="333">
        <v>212272.94</v>
      </c>
      <c r="P74" s="333">
        <v>212272.94</v>
      </c>
      <c r="Q74" s="333">
        <v>212272.94</v>
      </c>
      <c r="R74" s="373">
        <f t="shared" si="26"/>
        <v>2.8431139052689764</v>
      </c>
      <c r="S74" s="373">
        <f t="shared" si="27"/>
        <v>2.8431139052689764</v>
      </c>
      <c r="T74" s="373">
        <f t="shared" si="28"/>
        <v>2.8431139052689764</v>
      </c>
      <c r="U74" s="373">
        <f t="shared" si="29"/>
        <v>2.8431139052689764</v>
      </c>
    </row>
    <row r="75" spans="1:21" s="105" customFormat="1" ht="53.25" customHeight="1">
      <c r="A75" s="104"/>
      <c r="B75" s="104"/>
      <c r="C75" s="104"/>
      <c r="D75" s="104"/>
      <c r="E75" s="283">
        <v>218</v>
      </c>
      <c r="F75" s="380" t="s">
        <v>65</v>
      </c>
      <c r="G75" s="371" t="s">
        <v>60</v>
      </c>
      <c r="H75" s="390">
        <v>16000</v>
      </c>
      <c r="I75" s="349">
        <f>6000+8188</f>
        <v>14188</v>
      </c>
      <c r="J75" s="349">
        <v>3463.69</v>
      </c>
      <c r="K75" s="390">
        <f t="shared" si="5"/>
        <v>21.648062500000002</v>
      </c>
      <c r="L75" s="390">
        <f t="shared" si="6"/>
        <v>24.412813645334086</v>
      </c>
      <c r="M75" s="333">
        <v>67145088</v>
      </c>
      <c r="N75" s="333">
        <v>72995088</v>
      </c>
      <c r="O75" s="333">
        <v>23243294.149999999</v>
      </c>
      <c r="P75" s="333">
        <v>23243294.149999999</v>
      </c>
      <c r="Q75" s="333">
        <v>23243294.149999999</v>
      </c>
      <c r="R75" s="373">
        <f t="shared" si="26"/>
        <v>34.616521985941844</v>
      </c>
      <c r="S75" s="373">
        <f t="shared" si="27"/>
        <v>31.842271564903108</v>
      </c>
      <c r="T75" s="373">
        <f t="shared" si="28"/>
        <v>34.616521985941844</v>
      </c>
      <c r="U75" s="373">
        <f t="shared" si="29"/>
        <v>31.842271564903108</v>
      </c>
    </row>
    <row r="76" spans="1:21" s="105" customFormat="1" ht="48">
      <c r="A76" s="104"/>
      <c r="B76" s="104"/>
      <c r="C76" s="104"/>
      <c r="D76" s="104"/>
      <c r="E76" s="283">
        <v>219</v>
      </c>
      <c r="F76" s="380" t="s">
        <v>66</v>
      </c>
      <c r="G76" s="371" t="s">
        <v>67</v>
      </c>
      <c r="H76" s="390">
        <v>5</v>
      </c>
      <c r="I76" s="349">
        <f>5+1.73</f>
        <v>6.73</v>
      </c>
      <c r="J76" s="349">
        <v>997</v>
      </c>
      <c r="K76" s="390">
        <f t="shared" si="5"/>
        <v>19940</v>
      </c>
      <c r="L76" s="390">
        <f t="shared" si="6"/>
        <v>14814.264487369985</v>
      </c>
      <c r="M76" s="333">
        <v>159892282</v>
      </c>
      <c r="N76" s="333">
        <v>183253982.65000001</v>
      </c>
      <c r="O76" s="333">
        <v>54662910.130000003</v>
      </c>
      <c r="P76" s="333">
        <v>54662910.130000003</v>
      </c>
      <c r="Q76" s="333">
        <v>54662910.130000003</v>
      </c>
      <c r="R76" s="373">
        <f t="shared" si="26"/>
        <v>34.18733502721539</v>
      </c>
      <c r="S76" s="373">
        <f t="shared" si="27"/>
        <v>29.829043461719273</v>
      </c>
      <c r="T76" s="373">
        <f t="shared" si="28"/>
        <v>34.18733502721539</v>
      </c>
      <c r="U76" s="373">
        <f t="shared" si="29"/>
        <v>29.829043461719273</v>
      </c>
    </row>
    <row r="77" spans="1:21" s="105" customFormat="1" ht="20.25" customHeight="1">
      <c r="A77" s="104"/>
      <c r="B77" s="104"/>
      <c r="C77" s="104"/>
      <c r="D77" s="104"/>
      <c r="E77" s="283">
        <v>220</v>
      </c>
      <c r="F77" s="380" t="s">
        <v>68</v>
      </c>
      <c r="G77" s="371" t="s">
        <v>62</v>
      </c>
      <c r="H77" s="390">
        <v>60</v>
      </c>
      <c r="I77" s="349">
        <v>60</v>
      </c>
      <c r="J77" s="349">
        <v>97</v>
      </c>
      <c r="K77" s="390">
        <f t="shared" si="5"/>
        <v>161.66666666666666</v>
      </c>
      <c r="L77" s="390">
        <f t="shared" si="6"/>
        <v>161.66666666666666</v>
      </c>
      <c r="M77" s="333">
        <v>690000</v>
      </c>
      <c r="N77" s="333">
        <v>690000</v>
      </c>
      <c r="O77" s="333">
        <v>176305</v>
      </c>
      <c r="P77" s="333">
        <v>176305</v>
      </c>
      <c r="Q77" s="333">
        <v>176305</v>
      </c>
      <c r="R77" s="373">
        <f t="shared" si="26"/>
        <v>25.551449275362319</v>
      </c>
      <c r="S77" s="373">
        <f t="shared" si="27"/>
        <v>25.551449275362319</v>
      </c>
      <c r="T77" s="373">
        <f t="shared" si="28"/>
        <v>25.551449275362319</v>
      </c>
      <c r="U77" s="373">
        <f t="shared" si="29"/>
        <v>25.551449275362319</v>
      </c>
    </row>
    <row r="78" spans="1:21" s="105" customFormat="1">
      <c r="A78" s="104"/>
      <c r="B78" s="104"/>
      <c r="C78" s="104"/>
      <c r="D78" s="104">
        <v>3</v>
      </c>
      <c r="E78" s="283"/>
      <c r="F78" s="380" t="s">
        <v>147</v>
      </c>
      <c r="G78" s="371"/>
      <c r="H78" s="390"/>
      <c r="I78" s="349"/>
      <c r="J78" s="349"/>
      <c r="K78" s="390"/>
      <c r="L78" s="390"/>
      <c r="M78" s="333">
        <f>M79</f>
        <v>70074355</v>
      </c>
      <c r="N78" s="333">
        <f t="shared" ref="N78:Q78" si="43">N79</f>
        <v>54641989.689999998</v>
      </c>
      <c r="O78" s="333">
        <f t="shared" si="43"/>
        <v>4456215.9000000004</v>
      </c>
      <c r="P78" s="333">
        <f t="shared" si="43"/>
        <v>4456215.9000000004</v>
      </c>
      <c r="Q78" s="333">
        <f t="shared" si="43"/>
        <v>4456215.9000000004</v>
      </c>
      <c r="R78" s="373"/>
      <c r="S78" s="373"/>
      <c r="T78" s="373"/>
      <c r="U78" s="373"/>
    </row>
    <row r="79" spans="1:21" s="105" customFormat="1" ht="60">
      <c r="A79" s="284"/>
      <c r="B79" s="284"/>
      <c r="C79" s="284"/>
      <c r="D79" s="284"/>
      <c r="E79" s="377">
        <v>222</v>
      </c>
      <c r="F79" s="381" t="s">
        <v>69</v>
      </c>
      <c r="G79" s="378" t="s">
        <v>64</v>
      </c>
      <c r="H79" s="391">
        <v>62836</v>
      </c>
      <c r="I79" s="396">
        <f>62836+722.1</f>
        <v>63558.1</v>
      </c>
      <c r="J79" s="396">
        <f>800+58810</f>
        <v>59610</v>
      </c>
      <c r="K79" s="391">
        <f t="shared" ref="K79:K91" si="44">IFERROR(J79/H79*100,0)</f>
        <v>94.866000381946662</v>
      </c>
      <c r="L79" s="391">
        <f t="shared" ref="L79:L91" si="45">IFERROR(J79/I79*100,0)</f>
        <v>93.788203234520864</v>
      </c>
      <c r="M79" s="338">
        <v>70074355</v>
      </c>
      <c r="N79" s="338">
        <v>54641989.689999998</v>
      </c>
      <c r="O79" s="338">
        <v>4456215.9000000004</v>
      </c>
      <c r="P79" s="338">
        <v>4456215.9000000004</v>
      </c>
      <c r="Q79" s="338">
        <v>4456215.9000000004</v>
      </c>
      <c r="R79" s="379">
        <f t="shared" si="26"/>
        <v>6.3592678091721293</v>
      </c>
      <c r="S79" s="379">
        <f t="shared" si="27"/>
        <v>8.1552958178891686</v>
      </c>
      <c r="T79" s="379">
        <f t="shared" si="28"/>
        <v>6.3592678091721293</v>
      </c>
      <c r="U79" s="379">
        <f t="shared" si="29"/>
        <v>8.1552958178891686</v>
      </c>
    </row>
    <row r="80" spans="1:21" s="105" customFormat="1">
      <c r="A80" s="104"/>
      <c r="B80" s="104"/>
      <c r="C80" s="104"/>
      <c r="D80" s="104">
        <v>4</v>
      </c>
      <c r="E80" s="283"/>
      <c r="F80" s="380" t="s">
        <v>70</v>
      </c>
      <c r="G80" s="371"/>
      <c r="H80" s="394"/>
      <c r="I80" s="349"/>
      <c r="J80" s="349"/>
      <c r="K80" s="390"/>
      <c r="L80" s="390"/>
      <c r="M80" s="333">
        <f>M81</f>
        <v>66935564</v>
      </c>
      <c r="N80" s="333">
        <f t="shared" ref="N80:Q80" si="46">N81</f>
        <v>78915993.219999999</v>
      </c>
      <c r="O80" s="333">
        <f t="shared" si="46"/>
        <v>21134775.990000002</v>
      </c>
      <c r="P80" s="333">
        <f t="shared" si="46"/>
        <v>21134775.990000002</v>
      </c>
      <c r="Q80" s="333">
        <f t="shared" si="46"/>
        <v>21134775.990000002</v>
      </c>
      <c r="R80" s="373"/>
      <c r="S80" s="373"/>
      <c r="T80" s="373"/>
      <c r="U80" s="373"/>
    </row>
    <row r="81" spans="1:21" s="105" customFormat="1">
      <c r="A81" s="104"/>
      <c r="B81" s="104"/>
      <c r="C81" s="104"/>
      <c r="D81" s="104"/>
      <c r="E81" s="283">
        <v>223</v>
      </c>
      <c r="F81" s="380" t="s">
        <v>70</v>
      </c>
      <c r="G81" s="371" t="s">
        <v>71</v>
      </c>
      <c r="H81" s="394">
        <v>0</v>
      </c>
      <c r="I81" s="349">
        <v>595.20000000000005</v>
      </c>
      <c r="J81" s="349">
        <v>2202</v>
      </c>
      <c r="K81" s="390">
        <f t="shared" si="44"/>
        <v>0</v>
      </c>
      <c r="L81" s="390">
        <f t="shared" si="45"/>
        <v>369.95967741935482</v>
      </c>
      <c r="M81" s="333">
        <v>66935564</v>
      </c>
      <c r="N81" s="333">
        <v>78915993.219999999</v>
      </c>
      <c r="O81" s="333">
        <v>21134775.990000002</v>
      </c>
      <c r="P81" s="333">
        <v>21134775.990000002</v>
      </c>
      <c r="Q81" s="333">
        <v>21134775.990000002</v>
      </c>
      <c r="R81" s="373">
        <f t="shared" si="26"/>
        <v>31.57480825888014</v>
      </c>
      <c r="S81" s="373">
        <f t="shared" si="27"/>
        <v>26.781359680896383</v>
      </c>
      <c r="T81" s="373">
        <f t="shared" si="28"/>
        <v>31.57480825888014</v>
      </c>
      <c r="U81" s="373">
        <f t="shared" si="29"/>
        <v>26.781359680896383</v>
      </c>
    </row>
    <row r="82" spans="1:21" s="105" customFormat="1">
      <c r="A82" s="104"/>
      <c r="B82" s="104"/>
      <c r="C82" s="104"/>
      <c r="D82" s="104">
        <v>5</v>
      </c>
      <c r="E82" s="283"/>
      <c r="F82" s="380" t="s">
        <v>106</v>
      </c>
      <c r="G82" s="371"/>
      <c r="H82" s="394"/>
      <c r="I82" s="349"/>
      <c r="J82" s="349"/>
      <c r="K82" s="390"/>
      <c r="L82" s="390"/>
      <c r="M82" s="333">
        <f>M83</f>
        <v>2160000</v>
      </c>
      <c r="N82" s="333">
        <f t="shared" ref="N82:Q82" si="47">N83</f>
        <v>11649455</v>
      </c>
      <c r="O82" s="333">
        <f t="shared" si="47"/>
        <v>150000</v>
      </c>
      <c r="P82" s="333">
        <f t="shared" si="47"/>
        <v>150000</v>
      </c>
      <c r="Q82" s="333">
        <f t="shared" si="47"/>
        <v>150000</v>
      </c>
      <c r="R82" s="373"/>
      <c r="S82" s="373"/>
      <c r="T82" s="373"/>
      <c r="U82" s="373"/>
    </row>
    <row r="83" spans="1:21" s="105" customFormat="1" ht="60">
      <c r="A83" s="104"/>
      <c r="B83" s="104"/>
      <c r="C83" s="104"/>
      <c r="D83" s="104"/>
      <c r="E83" s="283">
        <v>224</v>
      </c>
      <c r="F83" s="380" t="s">
        <v>148</v>
      </c>
      <c r="G83" s="371" t="s">
        <v>149</v>
      </c>
      <c r="H83" s="394">
        <v>0</v>
      </c>
      <c r="I83" s="349">
        <v>23</v>
      </c>
      <c r="J83" s="349">
        <v>23</v>
      </c>
      <c r="K83" s="390">
        <f t="shared" si="44"/>
        <v>0</v>
      </c>
      <c r="L83" s="390">
        <f t="shared" si="45"/>
        <v>100</v>
      </c>
      <c r="M83" s="333">
        <v>2160000</v>
      </c>
      <c r="N83" s="333">
        <v>11649455</v>
      </c>
      <c r="O83" s="333">
        <v>150000</v>
      </c>
      <c r="P83" s="333">
        <v>150000</v>
      </c>
      <c r="Q83" s="333">
        <v>150000</v>
      </c>
      <c r="R83" s="373">
        <f t="shared" si="26"/>
        <v>6.9444444444444446</v>
      </c>
      <c r="S83" s="373">
        <f t="shared" si="27"/>
        <v>1.2876138840829892</v>
      </c>
      <c r="T83" s="373">
        <f t="shared" si="28"/>
        <v>6.9444444444444446</v>
      </c>
      <c r="U83" s="373">
        <f t="shared" si="29"/>
        <v>1.2876138840829892</v>
      </c>
    </row>
    <row r="84" spans="1:21" s="105" customFormat="1" ht="36">
      <c r="A84" s="104">
        <v>5</v>
      </c>
      <c r="B84" s="104"/>
      <c r="C84" s="104"/>
      <c r="D84" s="104"/>
      <c r="E84" s="283"/>
      <c r="F84" s="380" t="s">
        <v>150</v>
      </c>
      <c r="G84" s="371"/>
      <c r="H84" s="394"/>
      <c r="I84" s="349"/>
      <c r="J84" s="349"/>
      <c r="K84" s="390"/>
      <c r="L84" s="390"/>
      <c r="M84" s="340">
        <f>M85</f>
        <v>504620630</v>
      </c>
      <c r="N84" s="340">
        <f t="shared" ref="N84:Q84" si="48">N85</f>
        <v>504625630</v>
      </c>
      <c r="O84" s="340">
        <f t="shared" si="48"/>
        <v>186041635.25</v>
      </c>
      <c r="P84" s="340">
        <f t="shared" si="48"/>
        <v>186041635.25</v>
      </c>
      <c r="Q84" s="340">
        <f t="shared" si="48"/>
        <v>186041635.25</v>
      </c>
      <c r="R84" s="373"/>
      <c r="S84" s="373"/>
      <c r="T84" s="373"/>
      <c r="U84" s="373"/>
    </row>
    <row r="85" spans="1:21" s="105" customFormat="1">
      <c r="A85" s="104"/>
      <c r="B85" s="104">
        <v>1</v>
      </c>
      <c r="C85" s="104"/>
      <c r="D85" s="104"/>
      <c r="E85" s="283"/>
      <c r="F85" s="380" t="s">
        <v>98</v>
      </c>
      <c r="G85" s="371"/>
      <c r="H85" s="394"/>
      <c r="I85" s="349"/>
      <c r="J85" s="349"/>
      <c r="K85" s="390"/>
      <c r="L85" s="390"/>
      <c r="M85" s="333">
        <f>M86+M89</f>
        <v>504620630</v>
      </c>
      <c r="N85" s="333">
        <f t="shared" ref="N85:Q85" si="49">N86+N89</f>
        <v>504625630</v>
      </c>
      <c r="O85" s="333">
        <f t="shared" si="49"/>
        <v>186041635.25</v>
      </c>
      <c r="P85" s="333">
        <f t="shared" si="49"/>
        <v>186041635.25</v>
      </c>
      <c r="Q85" s="333">
        <f t="shared" si="49"/>
        <v>186041635.25</v>
      </c>
      <c r="R85" s="373"/>
      <c r="S85" s="373"/>
      <c r="T85" s="373"/>
      <c r="U85" s="373"/>
    </row>
    <row r="86" spans="1:21" s="105" customFormat="1" ht="24">
      <c r="A86" s="104"/>
      <c r="B86" s="104"/>
      <c r="C86" s="104">
        <v>3</v>
      </c>
      <c r="D86" s="104"/>
      <c r="E86" s="283"/>
      <c r="F86" s="380" t="s">
        <v>151</v>
      </c>
      <c r="G86" s="371"/>
      <c r="H86" s="394"/>
      <c r="I86" s="349"/>
      <c r="J86" s="349"/>
      <c r="K86" s="390"/>
      <c r="L86" s="390"/>
      <c r="M86" s="333">
        <f>M87</f>
        <v>275057518</v>
      </c>
      <c r="N86" s="333">
        <f t="shared" ref="N86:Q87" si="50">N87</f>
        <v>271095276</v>
      </c>
      <c r="O86" s="333">
        <f t="shared" si="50"/>
        <v>116782968.41000001</v>
      </c>
      <c r="P86" s="333">
        <f t="shared" si="50"/>
        <v>116782968.41000001</v>
      </c>
      <c r="Q86" s="333">
        <f t="shared" si="50"/>
        <v>116782968.41000001</v>
      </c>
      <c r="R86" s="373"/>
      <c r="S86" s="373"/>
      <c r="T86" s="373"/>
      <c r="U86" s="373"/>
    </row>
    <row r="87" spans="1:21" s="105" customFormat="1">
      <c r="A87" s="104"/>
      <c r="B87" s="104"/>
      <c r="C87" s="104"/>
      <c r="D87" s="104">
        <v>1</v>
      </c>
      <c r="E87" s="283"/>
      <c r="F87" s="380" t="s">
        <v>152</v>
      </c>
      <c r="G87" s="371"/>
      <c r="H87" s="394"/>
      <c r="I87" s="349"/>
      <c r="J87" s="349"/>
      <c r="K87" s="390"/>
      <c r="L87" s="390"/>
      <c r="M87" s="333">
        <f>M88</f>
        <v>275057518</v>
      </c>
      <c r="N87" s="333">
        <f t="shared" si="50"/>
        <v>271095276</v>
      </c>
      <c r="O87" s="333">
        <f t="shared" si="50"/>
        <v>116782968.41000001</v>
      </c>
      <c r="P87" s="333">
        <f t="shared" si="50"/>
        <v>116782968.41000001</v>
      </c>
      <c r="Q87" s="333">
        <f t="shared" si="50"/>
        <v>116782968.41000001</v>
      </c>
      <c r="R87" s="373"/>
      <c r="S87" s="373"/>
      <c r="T87" s="373"/>
      <c r="U87" s="373"/>
    </row>
    <row r="88" spans="1:21" s="105" customFormat="1">
      <c r="A88" s="104"/>
      <c r="B88" s="104"/>
      <c r="C88" s="104"/>
      <c r="D88" s="104"/>
      <c r="E88" s="283">
        <v>204</v>
      </c>
      <c r="F88" s="371" t="s">
        <v>153</v>
      </c>
      <c r="G88" s="371" t="s">
        <v>44</v>
      </c>
      <c r="H88" s="394">
        <v>1</v>
      </c>
      <c r="I88" s="349">
        <v>1</v>
      </c>
      <c r="J88" s="349">
        <v>1</v>
      </c>
      <c r="K88" s="390">
        <f t="shared" si="44"/>
        <v>100</v>
      </c>
      <c r="L88" s="390">
        <f t="shared" si="45"/>
        <v>100</v>
      </c>
      <c r="M88" s="333">
        <v>275057518</v>
      </c>
      <c r="N88" s="333">
        <v>271095276</v>
      </c>
      <c r="O88" s="333">
        <v>116782968.41000001</v>
      </c>
      <c r="P88" s="333">
        <v>116782968.41000001</v>
      </c>
      <c r="Q88" s="333">
        <v>116782968.41000001</v>
      </c>
      <c r="R88" s="382">
        <f t="shared" si="26"/>
        <v>42.457653678820741</v>
      </c>
      <c r="S88" s="373">
        <f t="shared" si="27"/>
        <v>43.078201189311763</v>
      </c>
      <c r="T88" s="373">
        <f t="shared" si="28"/>
        <v>42.457653678820741</v>
      </c>
      <c r="U88" s="373">
        <f t="shared" si="29"/>
        <v>43.078201189311763</v>
      </c>
    </row>
    <row r="89" spans="1:21" s="105" customFormat="1" ht="24">
      <c r="A89" s="104"/>
      <c r="B89" s="104"/>
      <c r="C89" s="104">
        <v>8</v>
      </c>
      <c r="D89" s="104"/>
      <c r="E89" s="283"/>
      <c r="F89" s="371" t="s">
        <v>154</v>
      </c>
      <c r="G89" s="371"/>
      <c r="H89" s="394"/>
      <c r="I89" s="349"/>
      <c r="J89" s="349"/>
      <c r="K89" s="390"/>
      <c r="L89" s="390"/>
      <c r="M89" s="333">
        <f>M90</f>
        <v>229563112</v>
      </c>
      <c r="N89" s="333">
        <f t="shared" ref="N89:Q90" si="51">N90</f>
        <v>233530354</v>
      </c>
      <c r="O89" s="333">
        <f t="shared" si="51"/>
        <v>69258666.839999989</v>
      </c>
      <c r="P89" s="333">
        <f t="shared" si="51"/>
        <v>69258666.839999989</v>
      </c>
      <c r="Q89" s="333">
        <f t="shared" si="51"/>
        <v>69258666.839999989</v>
      </c>
      <c r="R89" s="382"/>
      <c r="S89" s="373"/>
      <c r="T89" s="373"/>
      <c r="U89" s="373"/>
    </row>
    <row r="90" spans="1:21" s="105" customFormat="1">
      <c r="A90" s="104"/>
      <c r="B90" s="104"/>
      <c r="C90" s="104"/>
      <c r="D90" s="104">
        <v>5</v>
      </c>
      <c r="E90" s="283"/>
      <c r="F90" s="380" t="s">
        <v>155</v>
      </c>
      <c r="G90" s="371"/>
      <c r="H90" s="394"/>
      <c r="I90" s="349"/>
      <c r="J90" s="349"/>
      <c r="K90" s="390"/>
      <c r="L90" s="390"/>
      <c r="M90" s="333">
        <f>M91</f>
        <v>229563112</v>
      </c>
      <c r="N90" s="333">
        <f t="shared" si="51"/>
        <v>233530354</v>
      </c>
      <c r="O90" s="333">
        <f t="shared" si="51"/>
        <v>69258666.839999989</v>
      </c>
      <c r="P90" s="333">
        <f t="shared" si="51"/>
        <v>69258666.839999989</v>
      </c>
      <c r="Q90" s="333">
        <f t="shared" si="51"/>
        <v>69258666.839999989</v>
      </c>
      <c r="R90" s="373"/>
      <c r="S90" s="373"/>
      <c r="T90" s="373"/>
      <c r="U90" s="373"/>
    </row>
    <row r="91" spans="1:21" s="105" customFormat="1">
      <c r="A91" s="104"/>
      <c r="B91" s="104"/>
      <c r="C91" s="104"/>
      <c r="D91" s="104"/>
      <c r="E91" s="283">
        <v>201</v>
      </c>
      <c r="F91" s="380" t="s">
        <v>72</v>
      </c>
      <c r="G91" s="371" t="s">
        <v>156</v>
      </c>
      <c r="H91" s="394">
        <v>1</v>
      </c>
      <c r="I91" s="349">
        <v>1</v>
      </c>
      <c r="J91" s="349">
        <v>1</v>
      </c>
      <c r="K91" s="390">
        <f t="shared" si="44"/>
        <v>100</v>
      </c>
      <c r="L91" s="390">
        <f t="shared" si="45"/>
        <v>100</v>
      </c>
      <c r="M91" s="333">
        <v>229563112</v>
      </c>
      <c r="N91" s="333">
        <v>233530354</v>
      </c>
      <c r="O91" s="333">
        <v>69258666.839999989</v>
      </c>
      <c r="P91" s="333">
        <v>69258666.839999989</v>
      </c>
      <c r="Q91" s="333">
        <v>69258666.839999989</v>
      </c>
      <c r="R91" s="373">
        <f t="shared" si="26"/>
        <v>30.169771718376069</v>
      </c>
      <c r="S91" s="373">
        <f t="shared" si="27"/>
        <v>29.65724397437431</v>
      </c>
      <c r="T91" s="373">
        <f t="shared" si="28"/>
        <v>30.169771718376069</v>
      </c>
      <c r="U91" s="373">
        <f t="shared" si="29"/>
        <v>29.65724397437431</v>
      </c>
    </row>
    <row r="92" spans="1:21" s="105" customFormat="1">
      <c r="A92" s="104"/>
      <c r="B92" s="104"/>
      <c r="C92" s="104"/>
      <c r="D92" s="104"/>
      <c r="E92" s="283"/>
      <c r="F92" s="301"/>
      <c r="G92" s="104"/>
      <c r="H92" s="394"/>
      <c r="I92" s="397"/>
      <c r="J92" s="397"/>
      <c r="K92" s="392"/>
      <c r="L92" s="390"/>
      <c r="M92" s="333"/>
      <c r="N92" s="333"/>
      <c r="O92" s="333"/>
      <c r="P92" s="333"/>
      <c r="Q92" s="374"/>
      <c r="R92" s="374"/>
      <c r="S92" s="374"/>
      <c r="T92" s="374"/>
      <c r="U92" s="374"/>
    </row>
    <row r="93" spans="1:21" s="105" customFormat="1">
      <c r="A93" s="284"/>
      <c r="B93" s="284"/>
      <c r="C93" s="284"/>
      <c r="D93" s="284"/>
      <c r="E93" s="377"/>
      <c r="F93" s="284" t="s">
        <v>157</v>
      </c>
      <c r="G93" s="284"/>
      <c r="H93" s="398"/>
      <c r="I93" s="391"/>
      <c r="J93" s="391"/>
      <c r="K93" s="399"/>
      <c r="L93" s="391"/>
      <c r="M93" s="338">
        <f>M9+M42+M50+M58+M84</f>
        <v>1551870295</v>
      </c>
      <c r="N93" s="338">
        <f t="shared" ref="N93:Q93" si="52">N9+N42+N50+N58+N84</f>
        <v>1627955419.6600001</v>
      </c>
      <c r="O93" s="338">
        <f t="shared" si="52"/>
        <v>560696817.24000001</v>
      </c>
      <c r="P93" s="338">
        <f t="shared" si="52"/>
        <v>560696817.24000001</v>
      </c>
      <c r="Q93" s="338">
        <f t="shared" si="52"/>
        <v>498997301.49000001</v>
      </c>
      <c r="R93" s="384"/>
      <c r="S93" s="384"/>
      <c r="T93" s="384"/>
      <c r="U93" s="384"/>
    </row>
    <row r="94" spans="1:21" s="85" customFormat="1">
      <c r="E94" s="86"/>
      <c r="H94" s="285"/>
      <c r="I94" s="285"/>
      <c r="J94" s="285"/>
      <c r="K94" s="285"/>
      <c r="L94" s="285"/>
      <c r="M94" s="286"/>
      <c r="N94" s="286"/>
      <c r="O94" s="286"/>
      <c r="P94" s="286"/>
      <c r="Q94" s="285"/>
      <c r="R94" s="285"/>
      <c r="S94" s="285"/>
      <c r="T94" s="285"/>
      <c r="U94" s="285"/>
    </row>
    <row r="95" spans="1:21">
      <c r="A95" s="85"/>
      <c r="B95" s="85"/>
      <c r="C95" s="85"/>
      <c r="D95" s="85"/>
      <c r="E95" s="86"/>
      <c r="F95" s="85"/>
      <c r="G95" s="85"/>
      <c r="H95" s="85"/>
      <c r="I95" s="85"/>
      <c r="J95" s="85"/>
      <c r="K95" s="85"/>
    </row>
    <row r="98" spans="5:5">
      <c r="E98" s="69"/>
    </row>
    <row r="99" spans="5:5">
      <c r="E99" s="69"/>
    </row>
    <row r="100" spans="5:5" ht="13.5" customHeight="1">
      <c r="E100" s="69"/>
    </row>
    <row r="101" spans="5:5" ht="13.5" customHeight="1">
      <c r="E101" s="69"/>
    </row>
    <row r="102" spans="5:5" ht="13.5" customHeight="1">
      <c r="E102" s="69"/>
    </row>
    <row r="103" spans="5:5" ht="13.5" customHeight="1">
      <c r="E103" s="69"/>
    </row>
    <row r="104" spans="5:5" ht="14.25" customHeight="1">
      <c r="E104" s="69"/>
    </row>
    <row r="105" spans="5:5">
      <c r="E105" s="69"/>
    </row>
  </sheetData>
  <autoFilter ref="R8:U91"/>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5" orientation="landscape" r:id="rId1"/>
  <headerFooter scaleWithDoc="0">
    <oddHeader>&amp;C&amp;G</oddHeader>
    <oddFooter>&amp;C&amp;G</oddFooter>
  </headerFooter>
  <rowBreaks count="3" manualBreakCount="3">
    <brk id="34" max="20" man="1"/>
    <brk id="59" max="20" man="1"/>
    <brk id="79" max="20"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0"/>
  <sheetViews>
    <sheetView showGridLines="0" view="pageLayout" zoomScale="55" zoomScaleNormal="85" zoomScaleSheetLayoutView="70" zoomScalePageLayoutView="55" workbookViewId="0">
      <selection activeCell="I10" sqref="I10"/>
    </sheetView>
  </sheetViews>
  <sheetFormatPr baseColWidth="10" defaultRowHeight="13.5"/>
  <cols>
    <col min="1" max="1" width="3.85546875" style="69" customWidth="1"/>
    <col min="2" max="4" width="3.140625" style="69" customWidth="1"/>
    <col min="5" max="5" width="4" style="69" customWidth="1"/>
    <col min="6" max="6" width="29.140625" style="69" customWidth="1"/>
    <col min="7" max="7" width="9.7109375" style="69" customWidth="1"/>
    <col min="8" max="8" width="10.5703125" style="69" bestFit="1" customWidth="1"/>
    <col min="9" max="9" width="15.42578125" style="69" bestFit="1" customWidth="1"/>
    <col min="10" max="10" width="13.140625" style="69" customWidth="1"/>
    <col min="11" max="11" width="8.5703125" style="69" customWidth="1"/>
    <col min="12" max="12" width="9" style="69" customWidth="1"/>
    <col min="13" max="14" width="15" style="70" customWidth="1"/>
    <col min="15" max="15" width="13.42578125" style="70" customWidth="1"/>
    <col min="16" max="16" width="13.7109375" style="70" customWidth="1"/>
    <col min="17" max="17" width="14.28515625" style="71" customWidth="1"/>
    <col min="18" max="18" width="11" style="69" customWidth="1"/>
    <col min="19" max="19" width="10" style="69" customWidth="1"/>
    <col min="20" max="20" width="9.28515625" style="69" customWidth="1"/>
    <col min="21" max="21" width="11.7109375" style="69" customWidth="1"/>
    <col min="22" max="22" width="11.42578125" style="69"/>
    <col min="23" max="23" width="17.85546875" style="69" bestFit="1" customWidth="1"/>
    <col min="24" max="16384" width="11.42578125" style="69"/>
  </cols>
  <sheetData>
    <row r="1" spans="1:21" ht="25.15" customHeight="1">
      <c r="A1" s="686" t="s">
        <v>160</v>
      </c>
      <c r="B1" s="687"/>
      <c r="C1" s="687"/>
      <c r="D1" s="687"/>
      <c r="E1" s="687"/>
      <c r="F1" s="687"/>
      <c r="G1" s="687"/>
      <c r="H1" s="687"/>
      <c r="I1" s="687"/>
      <c r="J1" s="687"/>
      <c r="K1" s="687"/>
      <c r="L1" s="687"/>
      <c r="M1" s="687"/>
      <c r="N1" s="687"/>
      <c r="O1" s="687"/>
      <c r="P1" s="687"/>
      <c r="Q1" s="687"/>
      <c r="R1" s="687"/>
      <c r="S1" s="687"/>
      <c r="T1" s="687"/>
      <c r="U1" s="688"/>
    </row>
    <row r="2" spans="1:21" ht="25.15" customHeight="1">
      <c r="A2" s="689" t="s">
        <v>811</v>
      </c>
      <c r="B2" s="690"/>
      <c r="C2" s="690"/>
      <c r="D2" s="690"/>
      <c r="E2" s="690"/>
      <c r="F2" s="690"/>
      <c r="G2" s="690"/>
      <c r="H2" s="690"/>
      <c r="I2" s="690"/>
      <c r="J2" s="690"/>
      <c r="K2" s="690"/>
      <c r="L2" s="690"/>
      <c r="M2" s="690"/>
      <c r="N2" s="690"/>
      <c r="O2" s="690"/>
      <c r="P2" s="690"/>
      <c r="Q2" s="690"/>
      <c r="R2" s="690"/>
      <c r="S2" s="690"/>
      <c r="T2" s="690"/>
      <c r="U2" s="691"/>
    </row>
    <row r="3" spans="1:21" ht="6" customHeight="1">
      <c r="U3" s="72"/>
    </row>
    <row r="4" spans="1:21" ht="20.100000000000001" customHeight="1">
      <c r="A4" s="643" t="s">
        <v>162</v>
      </c>
      <c r="B4" s="692"/>
      <c r="C4" s="692"/>
      <c r="D4" s="692"/>
      <c r="E4" s="692"/>
      <c r="F4" s="692"/>
      <c r="G4" s="692"/>
      <c r="H4" s="692"/>
      <c r="I4" s="692"/>
      <c r="J4" s="692"/>
      <c r="K4" s="692"/>
      <c r="L4" s="692"/>
      <c r="M4" s="692"/>
      <c r="N4" s="692"/>
      <c r="O4" s="692"/>
      <c r="P4" s="692"/>
      <c r="Q4" s="692"/>
      <c r="R4" s="692"/>
      <c r="S4" s="692"/>
      <c r="T4" s="692"/>
      <c r="U4" s="693"/>
    </row>
    <row r="5" spans="1:21" ht="20.100000000000001" customHeight="1">
      <c r="A5" s="694" t="s">
        <v>189</v>
      </c>
      <c r="B5" s="695"/>
      <c r="C5" s="695"/>
      <c r="D5" s="695"/>
      <c r="E5" s="695"/>
      <c r="F5" s="695"/>
      <c r="G5" s="695"/>
      <c r="H5" s="695"/>
      <c r="I5" s="695"/>
      <c r="J5" s="695"/>
      <c r="K5" s="695"/>
      <c r="L5" s="695"/>
      <c r="M5" s="695"/>
      <c r="N5" s="695"/>
      <c r="O5" s="695"/>
      <c r="P5" s="695"/>
      <c r="Q5" s="695"/>
      <c r="R5" s="695"/>
      <c r="S5" s="695"/>
      <c r="T5" s="695"/>
      <c r="U5" s="696"/>
    </row>
    <row r="6" spans="1:21" ht="15" customHeight="1">
      <c r="A6" s="697" t="s">
        <v>23</v>
      </c>
      <c r="B6" s="700" t="s">
        <v>15</v>
      </c>
      <c r="C6" s="700" t="s">
        <v>13</v>
      </c>
      <c r="D6" s="700" t="s">
        <v>14</v>
      </c>
      <c r="E6" s="700" t="s">
        <v>7</v>
      </c>
      <c r="F6" s="700" t="s">
        <v>8</v>
      </c>
      <c r="G6" s="700" t="s">
        <v>87</v>
      </c>
      <c r="H6" s="703" t="s">
        <v>88</v>
      </c>
      <c r="I6" s="704"/>
      <c r="J6" s="704"/>
      <c r="K6" s="704"/>
      <c r="L6" s="704"/>
      <c r="M6" s="704"/>
      <c r="N6" s="704"/>
      <c r="O6" s="704"/>
      <c r="P6" s="704"/>
      <c r="Q6" s="704"/>
      <c r="R6" s="704"/>
      <c r="S6" s="704"/>
      <c r="T6" s="704"/>
      <c r="U6" s="705"/>
    </row>
    <row r="7" spans="1:21" ht="15" customHeight="1">
      <c r="A7" s="698"/>
      <c r="B7" s="701"/>
      <c r="C7" s="701"/>
      <c r="D7" s="701"/>
      <c r="E7" s="701"/>
      <c r="F7" s="701"/>
      <c r="G7" s="701"/>
      <c r="H7" s="703" t="s">
        <v>89</v>
      </c>
      <c r="I7" s="704"/>
      <c r="J7" s="705"/>
      <c r="K7" s="703" t="s">
        <v>163</v>
      </c>
      <c r="L7" s="705"/>
      <c r="M7" s="703" t="s">
        <v>90</v>
      </c>
      <c r="N7" s="704"/>
      <c r="O7" s="704"/>
      <c r="P7" s="704"/>
      <c r="Q7" s="705"/>
      <c r="R7" s="706" t="s">
        <v>163</v>
      </c>
      <c r="S7" s="707"/>
      <c r="T7" s="707"/>
      <c r="U7" s="708"/>
    </row>
    <row r="8" spans="1:21" ht="31.5" customHeight="1">
      <c r="A8" s="699"/>
      <c r="B8" s="702"/>
      <c r="C8" s="702"/>
      <c r="D8" s="702"/>
      <c r="E8" s="702"/>
      <c r="F8" s="702"/>
      <c r="G8" s="702"/>
      <c r="H8" s="73" t="s">
        <v>164</v>
      </c>
      <c r="I8" s="73" t="s">
        <v>165</v>
      </c>
      <c r="J8" s="73" t="s">
        <v>166</v>
      </c>
      <c r="K8" s="74" t="s">
        <v>167</v>
      </c>
      <c r="L8" s="74" t="s">
        <v>168</v>
      </c>
      <c r="M8" s="74" t="s">
        <v>169</v>
      </c>
      <c r="N8" s="74" t="s">
        <v>170</v>
      </c>
      <c r="O8" s="74" t="s">
        <v>171</v>
      </c>
      <c r="P8" s="74" t="s">
        <v>172</v>
      </c>
      <c r="Q8" s="74" t="s">
        <v>173</v>
      </c>
      <c r="R8" s="74" t="s">
        <v>174</v>
      </c>
      <c r="S8" s="74" t="s">
        <v>175</v>
      </c>
      <c r="T8" s="74" t="s">
        <v>176</v>
      </c>
      <c r="U8" s="74" t="s">
        <v>177</v>
      </c>
    </row>
    <row r="9" spans="1:21" s="71" customFormat="1" ht="24">
      <c r="A9" s="104">
        <v>2</v>
      </c>
      <c r="B9" s="104"/>
      <c r="C9" s="104"/>
      <c r="D9" s="104"/>
      <c r="E9" s="283"/>
      <c r="F9" s="380" t="s">
        <v>124</v>
      </c>
      <c r="G9" s="403"/>
      <c r="H9" s="371"/>
      <c r="I9" s="371"/>
      <c r="J9" s="371"/>
      <c r="K9" s="404"/>
      <c r="L9" s="405"/>
      <c r="M9" s="428">
        <f>M11</f>
        <v>0</v>
      </c>
      <c r="N9" s="428">
        <f t="shared" ref="N9:Q9" si="0">N11</f>
        <v>1726815.5</v>
      </c>
      <c r="O9" s="428">
        <f t="shared" si="0"/>
        <v>0</v>
      </c>
      <c r="P9" s="428">
        <f t="shared" si="0"/>
        <v>0</v>
      </c>
      <c r="Q9" s="428">
        <f t="shared" si="0"/>
        <v>0</v>
      </c>
      <c r="R9" s="429"/>
      <c r="S9" s="429"/>
      <c r="T9" s="429"/>
      <c r="U9" s="429"/>
    </row>
    <row r="10" spans="1:21" s="71" customFormat="1">
      <c r="A10" s="104"/>
      <c r="B10" s="104">
        <v>1</v>
      </c>
      <c r="C10" s="104"/>
      <c r="D10" s="104"/>
      <c r="E10" s="283"/>
      <c r="F10" s="380" t="s">
        <v>98</v>
      </c>
      <c r="G10" s="403"/>
      <c r="H10" s="371"/>
      <c r="I10" s="371"/>
      <c r="J10" s="371"/>
      <c r="K10" s="404"/>
      <c r="L10" s="405"/>
      <c r="M10" s="428"/>
      <c r="N10" s="428"/>
      <c r="O10" s="428"/>
      <c r="P10" s="428"/>
      <c r="Q10" s="428"/>
      <c r="R10" s="429"/>
      <c r="S10" s="429"/>
      <c r="T10" s="429"/>
      <c r="U10" s="429"/>
    </row>
    <row r="11" spans="1:21" s="71" customFormat="1" ht="24">
      <c r="A11" s="104"/>
      <c r="B11" s="104"/>
      <c r="C11" s="104">
        <v>7</v>
      </c>
      <c r="D11" s="104"/>
      <c r="E11" s="283"/>
      <c r="F11" s="380" t="s">
        <v>125</v>
      </c>
      <c r="G11" s="406"/>
      <c r="H11" s="371"/>
      <c r="I11" s="371"/>
      <c r="J11" s="371"/>
      <c r="K11" s="404"/>
      <c r="L11" s="405"/>
      <c r="M11" s="430">
        <f t="shared" ref="M11:Q12" si="1">+M12</f>
        <v>0</v>
      </c>
      <c r="N11" s="430">
        <f t="shared" si="1"/>
        <v>1726815.5</v>
      </c>
      <c r="O11" s="430">
        <f t="shared" si="1"/>
        <v>0</v>
      </c>
      <c r="P11" s="430">
        <f t="shared" si="1"/>
        <v>0</v>
      </c>
      <c r="Q11" s="430">
        <f t="shared" si="1"/>
        <v>0</v>
      </c>
      <c r="R11" s="429"/>
      <c r="S11" s="429"/>
      <c r="T11" s="429"/>
      <c r="U11" s="429"/>
    </row>
    <row r="12" spans="1:21" s="71" customFormat="1" ht="17.25" customHeight="1">
      <c r="A12" s="104"/>
      <c r="B12" s="104"/>
      <c r="C12" s="104"/>
      <c r="D12" s="104">
        <v>1</v>
      </c>
      <c r="E12" s="283"/>
      <c r="F12" s="380" t="s">
        <v>52</v>
      </c>
      <c r="G12" s="406"/>
      <c r="H12" s="371"/>
      <c r="I12" s="371"/>
      <c r="J12" s="371"/>
      <c r="K12" s="404"/>
      <c r="L12" s="405"/>
      <c r="M12" s="430">
        <f t="shared" si="1"/>
        <v>0</v>
      </c>
      <c r="N12" s="430">
        <f t="shared" si="1"/>
        <v>1726815.5</v>
      </c>
      <c r="O12" s="430">
        <f t="shared" si="1"/>
        <v>0</v>
      </c>
      <c r="P12" s="430">
        <f t="shared" si="1"/>
        <v>0</v>
      </c>
      <c r="Q12" s="430">
        <f t="shared" si="1"/>
        <v>0</v>
      </c>
      <c r="R12" s="429"/>
      <c r="S12" s="429"/>
      <c r="T12" s="429"/>
      <c r="U12" s="429"/>
    </row>
    <row r="13" spans="1:21" s="85" customFormat="1" ht="27" customHeight="1">
      <c r="A13" s="104"/>
      <c r="B13" s="104"/>
      <c r="C13" s="104"/>
      <c r="D13" s="104"/>
      <c r="E13" s="283">
        <v>201</v>
      </c>
      <c r="F13" s="380" t="s">
        <v>126</v>
      </c>
      <c r="G13" s="375" t="s">
        <v>127</v>
      </c>
      <c r="H13" s="415">
        <v>1</v>
      </c>
      <c r="I13" s="415">
        <v>1.5</v>
      </c>
      <c r="J13" s="415">
        <v>1</v>
      </c>
      <c r="K13" s="407">
        <f>IFERROR(J13/H13*100,0)</f>
        <v>100</v>
      </c>
      <c r="L13" s="407">
        <f>IFERROR(J13/I13*100,0)</f>
        <v>66.666666666666657</v>
      </c>
      <c r="M13" s="357">
        <v>0</v>
      </c>
      <c r="N13" s="357">
        <v>1726815.5</v>
      </c>
      <c r="O13" s="357">
        <v>0</v>
      </c>
      <c r="P13" s="357">
        <v>0</v>
      </c>
      <c r="Q13" s="357">
        <v>0</v>
      </c>
      <c r="R13" s="435">
        <f>IFERROR(O13/M13*100,0)</f>
        <v>0</v>
      </c>
      <c r="S13" s="435">
        <f>IFERROR(O13/N13*100,0)</f>
        <v>0</v>
      </c>
      <c r="T13" s="435">
        <f>IFERROR(P13/M13*100,0)</f>
        <v>0</v>
      </c>
      <c r="U13" s="435">
        <f>IFERROR(P13/N13*100,0)</f>
        <v>0</v>
      </c>
    </row>
    <row r="14" spans="1:21" s="71" customFormat="1">
      <c r="A14" s="403"/>
      <c r="B14" s="403"/>
      <c r="C14" s="403"/>
      <c r="D14" s="403"/>
      <c r="E14" s="403"/>
      <c r="F14" s="408"/>
      <c r="G14" s="403"/>
      <c r="H14" s="409"/>
      <c r="I14" s="383"/>
      <c r="J14" s="371"/>
      <c r="K14" s="404"/>
      <c r="L14" s="404"/>
      <c r="M14" s="430"/>
      <c r="N14" s="430"/>
      <c r="O14" s="430"/>
      <c r="P14" s="430"/>
      <c r="Q14" s="431"/>
      <c r="R14" s="432"/>
      <c r="S14" s="432"/>
      <c r="T14" s="432"/>
      <c r="U14" s="432"/>
    </row>
    <row r="15" spans="1:21" s="71" customFormat="1">
      <c r="A15" s="410"/>
      <c r="B15" s="410"/>
      <c r="C15" s="410"/>
      <c r="D15" s="410"/>
      <c r="E15" s="410"/>
      <c r="F15" s="411" t="s">
        <v>157</v>
      </c>
      <c r="G15" s="410"/>
      <c r="H15" s="412"/>
      <c r="I15" s="413"/>
      <c r="J15" s="378"/>
      <c r="K15" s="414"/>
      <c r="L15" s="414"/>
      <c r="M15" s="433">
        <f>+M9</f>
        <v>0</v>
      </c>
      <c r="N15" s="433">
        <f>+N9</f>
        <v>1726815.5</v>
      </c>
      <c r="O15" s="433">
        <f>+O9</f>
        <v>0</v>
      </c>
      <c r="P15" s="433">
        <f>+P9</f>
        <v>0</v>
      </c>
      <c r="Q15" s="433">
        <f>+Q9</f>
        <v>0</v>
      </c>
      <c r="R15" s="434"/>
      <c r="S15" s="434"/>
      <c r="T15" s="434"/>
      <c r="U15" s="434"/>
    </row>
    <row r="16" spans="1:21" s="71" customFormat="1">
      <c r="H16" s="85"/>
      <c r="I16" s="85"/>
      <c r="J16" s="85"/>
      <c r="M16" s="70"/>
      <c r="N16" s="70"/>
      <c r="O16" s="70"/>
      <c r="P16" s="70"/>
    </row>
    <row r="19" spans="13:14">
      <c r="M19" s="69"/>
      <c r="N19" s="69"/>
    </row>
    <row r="20" spans="13:14">
      <c r="M20" s="69"/>
      <c r="N20" s="69"/>
    </row>
    <row r="21" spans="13:14">
      <c r="M21" s="69"/>
      <c r="N21" s="69"/>
    </row>
    <row r="22" spans="13:14" ht="13.5" customHeight="1">
      <c r="M22" s="69"/>
      <c r="N22" s="69"/>
    </row>
    <row r="23" spans="13:14" ht="13.5" customHeight="1">
      <c r="M23" s="69"/>
      <c r="N23" s="69"/>
    </row>
    <row r="24" spans="13:14" ht="13.5" customHeight="1">
      <c r="M24" s="69"/>
      <c r="N24" s="69"/>
    </row>
    <row r="25" spans="13:14" ht="13.5" customHeight="1">
      <c r="M25" s="69"/>
      <c r="N25" s="69"/>
    </row>
    <row r="26" spans="13:14" ht="14.25" customHeight="1">
      <c r="M26" s="69"/>
      <c r="N26" s="69"/>
    </row>
    <row r="27" spans="13:14">
      <c r="M27" s="69"/>
      <c r="N27" s="69"/>
    </row>
    <row r="28" spans="13:14">
      <c r="M28" s="69"/>
      <c r="N28" s="69"/>
    </row>
    <row r="29" spans="13:14">
      <c r="M29" s="69"/>
      <c r="N29" s="69"/>
    </row>
    <row r="30" spans="13:14">
      <c r="M30" s="69"/>
      <c r="N30" s="69"/>
    </row>
  </sheetData>
  <autoFilter ref="R8:U13"/>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1811023622047245" top="1.6535433070866143" bottom="0.47244094488188981" header="0.19685039370078741" footer="0.19685039370078741"/>
  <pageSetup scale="59"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58</vt:i4>
      </vt:variant>
    </vt:vector>
  </HeadingPairs>
  <TitlesOfParts>
    <vt:vector size="98" baseType="lpstr">
      <vt:lpstr>CARATULA</vt:lpstr>
      <vt:lpstr>Hoja1</vt:lpstr>
      <vt:lpstr>ECG-1</vt:lpstr>
      <vt:lpstr>ECG-2</vt:lpstr>
      <vt:lpstr>EPC</vt:lpstr>
      <vt:lpstr>APP-1</vt:lpstr>
      <vt:lpstr>APP-2</vt:lpstr>
      <vt:lpstr>APP-3 GENERAL</vt:lpstr>
      <vt:lpstr>APP-3 5A173</vt:lpstr>
      <vt:lpstr>APP-3 5MG65</vt:lpstr>
      <vt:lpstr>APP-3 5MY65</vt:lpstr>
      <vt:lpstr>APP-3 5P170</vt:lpstr>
      <vt:lpstr>APP-3 5O170</vt:lpstr>
      <vt:lpstr>APP-3 5P265</vt:lpstr>
      <vt:lpstr>APP-3 5P270</vt:lpstr>
      <vt:lpstr>APP-3 5P670</vt:lpstr>
      <vt:lpstr>ARF- 5A173</vt:lpstr>
      <vt:lpstr>ARF- 5MG65</vt:lpstr>
      <vt:lpstr>ARF- 5MY65</vt:lpstr>
      <vt:lpstr>ARF- 5O170</vt:lpstr>
      <vt:lpstr>ARF 5P170</vt:lpstr>
      <vt:lpstr>ARF 5P265 </vt:lpstr>
      <vt:lpstr>ARF 5P270</vt:lpstr>
      <vt:lpstr>ARF 5P670</vt:lpstr>
      <vt:lpstr>AR 1</vt:lpstr>
      <vt:lpstr>AR 2</vt:lpstr>
      <vt:lpstr>AR 3</vt:lpstr>
      <vt:lpstr>AR 4</vt:lpstr>
      <vt:lpstr>AR 5</vt:lpstr>
      <vt:lpstr>IAPP FORTAMUN</vt:lpstr>
      <vt:lpstr>IAPP FAIS</vt:lpstr>
      <vt:lpstr>EAP</vt:lpstr>
      <vt:lpstr>ADS-1</vt:lpstr>
      <vt:lpstr>ADS-2</vt:lpstr>
      <vt:lpstr>SAP</vt:lpstr>
      <vt:lpstr>FIC</vt:lpstr>
      <vt:lpstr>AUR</vt:lpstr>
      <vt:lpstr>PPD</vt:lpstr>
      <vt:lpstr>Formato 6d</vt:lpstr>
      <vt:lpstr>Hoja2</vt:lpstr>
      <vt:lpstr>EPC!_Toc256789589</vt:lpstr>
      <vt:lpstr>'APP-1'!Área_de_impresión</vt:lpstr>
      <vt:lpstr>'APP-2'!Área_de_impresión</vt:lpstr>
      <vt:lpstr>'APP-3 5A173'!Área_de_impresión</vt:lpstr>
      <vt:lpstr>'APP-3 5MG65'!Área_de_impresión</vt:lpstr>
      <vt:lpstr>'APP-3 5MY65'!Área_de_impresión</vt:lpstr>
      <vt:lpstr>'APP-3 5O170'!Área_de_impresión</vt:lpstr>
      <vt:lpstr>'APP-3 5P170'!Área_de_impresión</vt:lpstr>
      <vt:lpstr>'APP-3 5P265'!Área_de_impresión</vt:lpstr>
      <vt:lpstr>'APP-3 5P270'!Área_de_impresión</vt:lpstr>
      <vt:lpstr>'APP-3 5P670'!Área_de_impresión</vt:lpstr>
      <vt:lpstr>'APP-3 GENERAL'!Área_de_impresión</vt:lpstr>
      <vt:lpstr>'AR 1'!Área_de_impresión</vt:lpstr>
      <vt:lpstr>'AR 2'!Área_de_impresión</vt:lpstr>
      <vt:lpstr>'AR 3'!Área_de_impresión</vt:lpstr>
      <vt:lpstr>'AR 4'!Área_de_impresión</vt:lpstr>
      <vt:lpstr>'AR 5'!Área_de_impresión</vt:lpstr>
      <vt:lpstr>CARATULA!Área_de_impresión</vt:lpstr>
      <vt:lpstr>'ECG-1'!Área_de_impresión</vt:lpstr>
      <vt:lpstr>'Formato 6d'!Área_de_impresión</vt:lpstr>
      <vt:lpstr>'IAPP FAIS'!Área_de_impresión</vt:lpstr>
      <vt:lpstr>'IAPP FORTAMUN'!Área_de_impresión</vt:lpstr>
      <vt:lpstr>PPD!Área_de_impresión</vt:lpstr>
      <vt:lpstr>'ADS-1'!Títulos_a_imprimir</vt:lpstr>
      <vt:lpstr>'ADS-2'!Títulos_a_imprimir</vt:lpstr>
      <vt:lpstr>'APP-1'!Títulos_a_imprimir</vt:lpstr>
      <vt:lpstr>'APP-2'!Títulos_a_imprimir</vt:lpstr>
      <vt:lpstr>'APP-3 5A173'!Títulos_a_imprimir</vt:lpstr>
      <vt:lpstr>'APP-3 5MG65'!Títulos_a_imprimir</vt:lpstr>
      <vt:lpstr>'APP-3 5MY65'!Títulos_a_imprimir</vt:lpstr>
      <vt:lpstr>'APP-3 5O170'!Títulos_a_imprimir</vt:lpstr>
      <vt:lpstr>'APP-3 5P170'!Títulos_a_imprimir</vt:lpstr>
      <vt:lpstr>'APP-3 5P265'!Títulos_a_imprimir</vt:lpstr>
      <vt:lpstr>'APP-3 5P270'!Títulos_a_imprimir</vt:lpstr>
      <vt:lpstr>'APP-3 5P670'!Títulos_a_imprimir</vt:lpstr>
      <vt:lpstr>'APP-3 GENERAL'!Títulos_a_imprimir</vt:lpstr>
      <vt:lpstr>'AR 2'!Títulos_a_imprimir</vt:lpstr>
      <vt:lpstr>'AR 3'!Títulos_a_imprimir</vt:lpstr>
      <vt:lpstr>'AR 4'!Títulos_a_imprimir</vt:lpstr>
      <vt:lpstr>'AR 5'!Títulos_a_imprimir</vt:lpstr>
      <vt:lpstr>'ARF- 5A173'!Títulos_a_imprimir</vt:lpstr>
      <vt:lpstr>'ARF- 5MG65'!Títulos_a_imprimir</vt:lpstr>
      <vt:lpstr>'ARF- 5MY65'!Títulos_a_imprimir</vt:lpstr>
      <vt:lpstr>'ARF- 5O170'!Títulos_a_imprimir</vt:lpstr>
      <vt:lpstr>'ARF 5P170'!Títulos_a_imprimir</vt:lpstr>
      <vt:lpstr>'ARF 5P265 '!Títulos_a_imprimir</vt:lpstr>
      <vt:lpstr>'ARF 5P270'!Títulos_a_imprimir</vt:lpstr>
      <vt:lpstr>'ARF 5P670'!Títulos_a_imprimir</vt:lpstr>
      <vt:lpstr>AUR!Títulos_a_imprimir</vt:lpstr>
      <vt:lpstr>EAP!Títulos_a_imprimir</vt:lpstr>
      <vt:lpstr>'ECG-1'!Títulos_a_imprimir</vt:lpstr>
      <vt:lpstr>'ECG-2'!Títulos_a_imprimir</vt:lpstr>
      <vt:lpstr>EPC!Títulos_a_imprimir</vt:lpstr>
      <vt:lpstr>FIC!Títulos_a_imprimir</vt:lpstr>
      <vt:lpstr>'IAPP FAIS'!Títulos_a_imprimir</vt:lpstr>
      <vt:lpstr>'IAPP FORTAMUN'!Títulos_a_imprimir</vt:lpstr>
      <vt:lpstr>PPD!Títulos_a_imprimir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PRESUPUESTOS</cp:lastModifiedBy>
  <cp:lastPrinted>2017-08-07T15:27:55Z</cp:lastPrinted>
  <dcterms:created xsi:type="dcterms:W3CDTF">2007-06-29T21:15:18Z</dcterms:created>
  <dcterms:modified xsi:type="dcterms:W3CDTF">2017-08-14T20:45:17Z</dcterms:modified>
</cp:coreProperties>
</file>